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9035" windowHeight="11760" tabRatio="807" activeTab="1"/>
  </bookViews>
  <sheets>
    <sheet name="Licence" sheetId="7" r:id="rId1"/>
    <sheet name="Instructions" sheetId="4" r:id="rId2"/>
    <sheet name="Data input" sheetId="5" r:id="rId3"/>
    <sheet name="TP_Ref_and_boundary_calculator" sheetId="2" r:id="rId4"/>
    <sheet name="LUTABLE" sheetId="1" r:id="rId5"/>
    <sheet name="Typology" sheetId="3" r:id="rId6"/>
    <sheet name="Version information" sheetId="6" r:id="rId7"/>
    <sheet name="Confidence of Class calculator" sheetId="8" r:id="rId8"/>
  </sheets>
  <calcPr calcId="125725"/>
</workbook>
</file>

<file path=xl/calcChain.xml><?xml version="1.0" encoding="utf-8"?>
<calcChain xmlns="http://schemas.openxmlformats.org/spreadsheetml/2006/main">
  <c r="W119" i="8"/>
  <c r="V119"/>
  <c r="U119"/>
  <c r="T119"/>
  <c r="S119"/>
  <c r="R119"/>
  <c r="Q119"/>
  <c r="P119"/>
  <c r="O119"/>
  <c r="N119"/>
  <c r="K119"/>
  <c r="L119" s="1"/>
  <c r="W118"/>
  <c r="U118"/>
  <c r="T118"/>
  <c r="S118"/>
  <c r="R118"/>
  <c r="Q118"/>
  <c r="V118" s="1"/>
  <c r="P118"/>
  <c r="O118"/>
  <c r="N118"/>
  <c r="K118"/>
  <c r="M118" s="1"/>
  <c r="W117"/>
  <c r="U117"/>
  <c r="T117"/>
  <c r="S117"/>
  <c r="R117"/>
  <c r="Q117"/>
  <c r="V117" s="1"/>
  <c r="P117"/>
  <c r="O117"/>
  <c r="N117"/>
  <c r="M117"/>
  <c r="L117"/>
  <c r="K117"/>
  <c r="W116"/>
  <c r="U116"/>
  <c r="T116"/>
  <c r="S116"/>
  <c r="R116"/>
  <c r="Q116"/>
  <c r="V116" s="1"/>
  <c r="P116"/>
  <c r="O116"/>
  <c r="N116"/>
  <c r="M116"/>
  <c r="K116"/>
  <c r="L116" s="1"/>
  <c r="W115"/>
  <c r="V115"/>
  <c r="U115"/>
  <c r="T115"/>
  <c r="S115"/>
  <c r="R115"/>
  <c r="Q115"/>
  <c r="P115"/>
  <c r="O115"/>
  <c r="N115"/>
  <c r="K115"/>
  <c r="L115" s="1"/>
  <c r="W114"/>
  <c r="U114"/>
  <c r="T114"/>
  <c r="S114"/>
  <c r="R114"/>
  <c r="Q114"/>
  <c r="V114" s="1"/>
  <c r="P114"/>
  <c r="O114"/>
  <c r="N114"/>
  <c r="K114"/>
  <c r="M114" s="1"/>
  <c r="W113"/>
  <c r="U113"/>
  <c r="T113"/>
  <c r="S113"/>
  <c r="R113"/>
  <c r="Q113"/>
  <c r="V113" s="1"/>
  <c r="P113"/>
  <c r="O113"/>
  <c r="N113"/>
  <c r="M113"/>
  <c r="L113"/>
  <c r="K113"/>
  <c r="W112"/>
  <c r="U112"/>
  <c r="T112"/>
  <c r="S112"/>
  <c r="R112"/>
  <c r="Q112"/>
  <c r="V112" s="1"/>
  <c r="P112"/>
  <c r="O112"/>
  <c r="N112"/>
  <c r="M112"/>
  <c r="K112"/>
  <c r="L112" s="1"/>
  <c r="W111"/>
  <c r="V111"/>
  <c r="U111"/>
  <c r="T111"/>
  <c r="S111"/>
  <c r="R111"/>
  <c r="Q111"/>
  <c r="P111"/>
  <c r="O111"/>
  <c r="N111"/>
  <c r="K111"/>
  <c r="L111" s="1"/>
  <c r="W110"/>
  <c r="U110"/>
  <c r="T110"/>
  <c r="S110"/>
  <c r="R110"/>
  <c r="Q110"/>
  <c r="V110" s="1"/>
  <c r="P110"/>
  <c r="O110"/>
  <c r="N110"/>
  <c r="K110"/>
  <c r="M110" s="1"/>
  <c r="W109"/>
  <c r="U109"/>
  <c r="T109"/>
  <c r="S109"/>
  <c r="R109"/>
  <c r="Q109"/>
  <c r="V109" s="1"/>
  <c r="P109"/>
  <c r="O109"/>
  <c r="N109"/>
  <c r="M109"/>
  <c r="L109"/>
  <c r="K109"/>
  <c r="W108"/>
  <c r="U108"/>
  <c r="T108"/>
  <c r="S108"/>
  <c r="R108"/>
  <c r="Q108"/>
  <c r="V108" s="1"/>
  <c r="P108"/>
  <c r="O108"/>
  <c r="N108"/>
  <c r="M108"/>
  <c r="K108"/>
  <c r="L108" s="1"/>
  <c r="W107"/>
  <c r="V107"/>
  <c r="U107"/>
  <c r="T107"/>
  <c r="S107"/>
  <c r="R107"/>
  <c r="Q107"/>
  <c r="P107"/>
  <c r="O107"/>
  <c r="N107"/>
  <c r="K107"/>
  <c r="L107" s="1"/>
  <c r="W106"/>
  <c r="U106"/>
  <c r="T106"/>
  <c r="S106"/>
  <c r="R106"/>
  <c r="Q106"/>
  <c r="V106" s="1"/>
  <c r="P106"/>
  <c r="O106"/>
  <c r="N106"/>
  <c r="K106"/>
  <c r="M106" s="1"/>
  <c r="W105"/>
  <c r="U105"/>
  <c r="T105"/>
  <c r="S105"/>
  <c r="R105"/>
  <c r="Q105"/>
  <c r="V105" s="1"/>
  <c r="P105"/>
  <c r="O105"/>
  <c r="N105"/>
  <c r="L105"/>
  <c r="K105"/>
  <c r="M105" s="1"/>
  <c r="W104"/>
  <c r="U104"/>
  <c r="T104"/>
  <c r="S104"/>
  <c r="R104"/>
  <c r="Q104"/>
  <c r="V104" s="1"/>
  <c r="P104"/>
  <c r="O104"/>
  <c r="N104"/>
  <c r="M104"/>
  <c r="K104"/>
  <c r="L104" s="1"/>
  <c r="W103"/>
  <c r="V103"/>
  <c r="U103"/>
  <c r="T103"/>
  <c r="S103"/>
  <c r="R103"/>
  <c r="Q103"/>
  <c r="P103"/>
  <c r="O103"/>
  <c r="N103"/>
  <c r="K103"/>
  <c r="L103" s="1"/>
  <c r="W102"/>
  <c r="U102"/>
  <c r="T102"/>
  <c r="S102"/>
  <c r="R102"/>
  <c r="Q102"/>
  <c r="V102" s="1"/>
  <c r="P102"/>
  <c r="O102"/>
  <c r="N102"/>
  <c r="K102"/>
  <c r="M102" s="1"/>
  <c r="W101"/>
  <c r="U101"/>
  <c r="T101"/>
  <c r="S101"/>
  <c r="R101"/>
  <c r="Q101"/>
  <c r="V101" s="1"/>
  <c r="P101"/>
  <c r="O101"/>
  <c r="N101"/>
  <c r="L101"/>
  <c r="K101"/>
  <c r="M101" s="1"/>
  <c r="W100"/>
  <c r="U100"/>
  <c r="T100"/>
  <c r="S100"/>
  <c r="R100"/>
  <c r="Q100"/>
  <c r="V100" s="1"/>
  <c r="P100"/>
  <c r="O100"/>
  <c r="N100"/>
  <c r="M100"/>
  <c r="K100"/>
  <c r="L100" s="1"/>
  <c r="W99"/>
  <c r="V99"/>
  <c r="U99"/>
  <c r="T99"/>
  <c r="S99"/>
  <c r="R99"/>
  <c r="Q99"/>
  <c r="P99"/>
  <c r="O99"/>
  <c r="N99"/>
  <c r="L99"/>
  <c r="K99"/>
  <c r="M99" s="1"/>
  <c r="W98"/>
  <c r="U98"/>
  <c r="T98"/>
  <c r="S98"/>
  <c r="R98"/>
  <c r="Q98"/>
  <c r="V98" s="1"/>
  <c r="P98"/>
  <c r="O98"/>
  <c r="N98"/>
  <c r="K98"/>
  <c r="M98" s="1"/>
  <c r="W97"/>
  <c r="V97"/>
  <c r="U97"/>
  <c r="T97"/>
  <c r="S97"/>
  <c r="R97"/>
  <c r="Q97"/>
  <c r="P97"/>
  <c r="O97"/>
  <c r="N97"/>
  <c r="L97"/>
  <c r="K97"/>
  <c r="M97" s="1"/>
  <c r="W96"/>
  <c r="U96"/>
  <c r="T96"/>
  <c r="S96"/>
  <c r="R96"/>
  <c r="Q96"/>
  <c r="V96" s="1"/>
  <c r="P96"/>
  <c r="O96"/>
  <c r="N96"/>
  <c r="M96"/>
  <c r="K96"/>
  <c r="L96" s="1"/>
  <c r="W95"/>
  <c r="V95"/>
  <c r="U95"/>
  <c r="T95"/>
  <c r="S95"/>
  <c r="R95"/>
  <c r="Q95"/>
  <c r="P95"/>
  <c r="O95"/>
  <c r="N95"/>
  <c r="L95"/>
  <c r="K95"/>
  <c r="M95" s="1"/>
  <c r="W94"/>
  <c r="U94"/>
  <c r="T94"/>
  <c r="S94"/>
  <c r="R94"/>
  <c r="Q94"/>
  <c r="V94" s="1"/>
  <c r="P94"/>
  <c r="O94"/>
  <c r="N94"/>
  <c r="K94"/>
  <c r="M94" s="1"/>
  <c r="W93"/>
  <c r="V93"/>
  <c r="U93"/>
  <c r="T93"/>
  <c r="S93"/>
  <c r="R93"/>
  <c r="Q93"/>
  <c r="P93"/>
  <c r="O93"/>
  <c r="N93"/>
  <c r="L93"/>
  <c r="K93"/>
  <c r="M93" s="1"/>
  <c r="W92"/>
  <c r="U92"/>
  <c r="T92"/>
  <c r="S92"/>
  <c r="R92"/>
  <c r="Q92"/>
  <c r="V92" s="1"/>
  <c r="P92"/>
  <c r="O92"/>
  <c r="N92"/>
  <c r="M92"/>
  <c r="K92"/>
  <c r="L92" s="1"/>
  <c r="W91"/>
  <c r="V91"/>
  <c r="U91"/>
  <c r="T91"/>
  <c r="S91"/>
  <c r="R91"/>
  <c r="Q91"/>
  <c r="P91"/>
  <c r="O91"/>
  <c r="N91"/>
  <c r="L91"/>
  <c r="K91"/>
  <c r="M91" s="1"/>
  <c r="W90"/>
  <c r="U90"/>
  <c r="T90"/>
  <c r="S90"/>
  <c r="R90"/>
  <c r="Q90"/>
  <c r="V90" s="1"/>
  <c r="P90"/>
  <c r="O90"/>
  <c r="N90"/>
  <c r="K90"/>
  <c r="M90" s="1"/>
  <c r="W89"/>
  <c r="V89"/>
  <c r="U89"/>
  <c r="T89"/>
  <c r="S89"/>
  <c r="R89"/>
  <c r="Q89"/>
  <c r="P89"/>
  <c r="O89"/>
  <c r="N89"/>
  <c r="L89"/>
  <c r="K89"/>
  <c r="M89" s="1"/>
  <c r="W88"/>
  <c r="U88"/>
  <c r="T88"/>
  <c r="S88"/>
  <c r="R88"/>
  <c r="Q88"/>
  <c r="V88" s="1"/>
  <c r="P88"/>
  <c r="O88"/>
  <c r="N88"/>
  <c r="M88"/>
  <c r="K88"/>
  <c r="L88" s="1"/>
  <c r="W87"/>
  <c r="V87"/>
  <c r="U87"/>
  <c r="T87"/>
  <c r="S87"/>
  <c r="R87"/>
  <c r="Q87"/>
  <c r="P87"/>
  <c r="O87"/>
  <c r="N87"/>
  <c r="L87"/>
  <c r="K87"/>
  <c r="M87" s="1"/>
  <c r="W86"/>
  <c r="U86"/>
  <c r="T86"/>
  <c r="S86"/>
  <c r="R86"/>
  <c r="Q86"/>
  <c r="V86" s="1"/>
  <c r="P86"/>
  <c r="O86"/>
  <c r="N86"/>
  <c r="K86"/>
  <c r="M86" s="1"/>
  <c r="W85"/>
  <c r="V85"/>
  <c r="U85"/>
  <c r="T85"/>
  <c r="S85"/>
  <c r="R85"/>
  <c r="Q85"/>
  <c r="P85"/>
  <c r="O85"/>
  <c r="N85"/>
  <c r="L85"/>
  <c r="K85"/>
  <c r="M85" s="1"/>
  <c r="W84"/>
  <c r="U84"/>
  <c r="T84"/>
  <c r="S84"/>
  <c r="R84"/>
  <c r="Q84"/>
  <c r="V84" s="1"/>
  <c r="P84"/>
  <c r="O84"/>
  <c r="N84"/>
  <c r="M84"/>
  <c r="K84"/>
  <c r="L84" s="1"/>
  <c r="W83"/>
  <c r="V83"/>
  <c r="U83"/>
  <c r="T83"/>
  <c r="S83"/>
  <c r="R83"/>
  <c r="Q83"/>
  <c r="P83"/>
  <c r="O83"/>
  <c r="N83"/>
  <c r="L83"/>
  <c r="K83"/>
  <c r="M83" s="1"/>
  <c r="W82"/>
  <c r="U82"/>
  <c r="T82"/>
  <c r="S82"/>
  <c r="R82"/>
  <c r="Q82"/>
  <c r="V82" s="1"/>
  <c r="P82"/>
  <c r="O82"/>
  <c r="N82"/>
  <c r="K82"/>
  <c r="M82" s="1"/>
  <c r="W81"/>
  <c r="V81"/>
  <c r="U81"/>
  <c r="T81"/>
  <c r="S81"/>
  <c r="R81"/>
  <c r="Q81"/>
  <c r="P81"/>
  <c r="O81"/>
  <c r="N81"/>
  <c r="L81"/>
  <c r="K81"/>
  <c r="M81" s="1"/>
  <c r="W80"/>
  <c r="U80"/>
  <c r="T80"/>
  <c r="S80"/>
  <c r="R80"/>
  <c r="Q80"/>
  <c r="V80" s="1"/>
  <c r="P80"/>
  <c r="O80"/>
  <c r="N80"/>
  <c r="M80"/>
  <c r="K80"/>
  <c r="L80" s="1"/>
  <c r="W79"/>
  <c r="V79"/>
  <c r="U79"/>
  <c r="T79"/>
  <c r="S79"/>
  <c r="R79"/>
  <c r="Q79"/>
  <c r="P79"/>
  <c r="O79"/>
  <c r="N79"/>
  <c r="L79"/>
  <c r="K79"/>
  <c r="M79" s="1"/>
  <c r="W78"/>
  <c r="U78"/>
  <c r="T78"/>
  <c r="S78"/>
  <c r="R78"/>
  <c r="Q78"/>
  <c r="V78" s="1"/>
  <c r="P78"/>
  <c r="O78"/>
  <c r="N78"/>
  <c r="K78"/>
  <c r="M78" s="1"/>
  <c r="W77"/>
  <c r="V77"/>
  <c r="U77"/>
  <c r="T77"/>
  <c r="S77"/>
  <c r="R77"/>
  <c r="Q77"/>
  <c r="P77"/>
  <c r="O77"/>
  <c r="N77"/>
  <c r="L77"/>
  <c r="K77"/>
  <c r="M77" s="1"/>
  <c r="W76"/>
  <c r="U76"/>
  <c r="T76"/>
  <c r="S76"/>
  <c r="R76"/>
  <c r="Q76"/>
  <c r="V76" s="1"/>
  <c r="P76"/>
  <c r="O76"/>
  <c r="N76"/>
  <c r="M76"/>
  <c r="K76"/>
  <c r="L76" s="1"/>
  <c r="W75"/>
  <c r="V75"/>
  <c r="U75"/>
  <c r="T75"/>
  <c r="S75"/>
  <c r="R75"/>
  <c r="Q75"/>
  <c r="P75"/>
  <c r="O75"/>
  <c r="N75"/>
  <c r="L75"/>
  <c r="K75"/>
  <c r="M75" s="1"/>
  <c r="W74"/>
  <c r="U74"/>
  <c r="T74"/>
  <c r="S74"/>
  <c r="R74"/>
  <c r="Q74"/>
  <c r="V74" s="1"/>
  <c r="P74"/>
  <c r="O74"/>
  <c r="N74"/>
  <c r="K74"/>
  <c r="M74" s="1"/>
  <c r="W73"/>
  <c r="V73"/>
  <c r="U73"/>
  <c r="T73"/>
  <c r="S73"/>
  <c r="R73"/>
  <c r="Q73"/>
  <c r="P73"/>
  <c r="O73"/>
  <c r="N73"/>
  <c r="L73"/>
  <c r="K73"/>
  <c r="M73" s="1"/>
  <c r="W72"/>
  <c r="U72"/>
  <c r="T72"/>
  <c r="S72"/>
  <c r="R72"/>
  <c r="Q72"/>
  <c r="V72" s="1"/>
  <c r="P72"/>
  <c r="O72"/>
  <c r="N72"/>
  <c r="M72"/>
  <c r="K72"/>
  <c r="L72" s="1"/>
  <c r="W71"/>
  <c r="V71"/>
  <c r="U71"/>
  <c r="T71"/>
  <c r="S71"/>
  <c r="R71"/>
  <c r="Q71"/>
  <c r="P71"/>
  <c r="O71"/>
  <c r="N71"/>
  <c r="L71"/>
  <c r="K71"/>
  <c r="M71" s="1"/>
  <c r="W70"/>
  <c r="U70"/>
  <c r="T70"/>
  <c r="S70"/>
  <c r="R70"/>
  <c r="Q70"/>
  <c r="V70" s="1"/>
  <c r="P70"/>
  <c r="O70"/>
  <c r="N70"/>
  <c r="K70"/>
  <c r="M70" s="1"/>
  <c r="W69"/>
  <c r="V69"/>
  <c r="U69"/>
  <c r="T69"/>
  <c r="S69"/>
  <c r="R69"/>
  <c r="Q69"/>
  <c r="P69"/>
  <c r="O69"/>
  <c r="N69"/>
  <c r="L69"/>
  <c r="K69"/>
  <c r="M69" s="1"/>
  <c r="W68"/>
  <c r="U68"/>
  <c r="T68"/>
  <c r="S68"/>
  <c r="R68"/>
  <c r="Q68"/>
  <c r="V68" s="1"/>
  <c r="P68"/>
  <c r="O68"/>
  <c r="N68"/>
  <c r="M68"/>
  <c r="K68"/>
  <c r="L68" s="1"/>
  <c r="W67"/>
  <c r="V67"/>
  <c r="U67"/>
  <c r="T67"/>
  <c r="S67"/>
  <c r="R67"/>
  <c r="Q67"/>
  <c r="P67"/>
  <c r="O67"/>
  <c r="N67"/>
  <c r="L67"/>
  <c r="K67"/>
  <c r="M67" s="1"/>
  <c r="W66"/>
  <c r="U66"/>
  <c r="T66"/>
  <c r="S66"/>
  <c r="R66"/>
  <c r="Q66"/>
  <c r="V66" s="1"/>
  <c r="P66"/>
  <c r="O66"/>
  <c r="N66"/>
  <c r="K66"/>
  <c r="M66" s="1"/>
  <c r="W65"/>
  <c r="V65"/>
  <c r="U65"/>
  <c r="T65"/>
  <c r="S65"/>
  <c r="R65"/>
  <c r="Q65"/>
  <c r="P65"/>
  <c r="O65"/>
  <c r="N65"/>
  <c r="L65"/>
  <c r="K65"/>
  <c r="M65" s="1"/>
  <c r="W64"/>
  <c r="U64"/>
  <c r="T64"/>
  <c r="S64"/>
  <c r="R64"/>
  <c r="Q64"/>
  <c r="V64" s="1"/>
  <c r="P64"/>
  <c r="O64"/>
  <c r="N64"/>
  <c r="M64"/>
  <c r="K64"/>
  <c r="L64" s="1"/>
  <c r="W63"/>
  <c r="V63"/>
  <c r="U63"/>
  <c r="T63"/>
  <c r="S63"/>
  <c r="R63"/>
  <c r="Q63"/>
  <c r="P63"/>
  <c r="O63"/>
  <c r="N63"/>
  <c r="L63"/>
  <c r="K63"/>
  <c r="M63" s="1"/>
  <c r="W62"/>
  <c r="U62"/>
  <c r="T62"/>
  <c r="S62"/>
  <c r="R62"/>
  <c r="Q62"/>
  <c r="V62" s="1"/>
  <c r="P62"/>
  <c r="O62"/>
  <c r="N62"/>
  <c r="K62"/>
  <c r="M62" s="1"/>
  <c r="W61"/>
  <c r="V61"/>
  <c r="U61"/>
  <c r="T61"/>
  <c r="S61"/>
  <c r="R61"/>
  <c r="Q61"/>
  <c r="P61"/>
  <c r="O61"/>
  <c r="N61"/>
  <c r="L61"/>
  <c r="K61"/>
  <c r="M61" s="1"/>
  <c r="W60"/>
  <c r="U60"/>
  <c r="T60"/>
  <c r="S60"/>
  <c r="R60"/>
  <c r="Q60"/>
  <c r="V60" s="1"/>
  <c r="P60"/>
  <c r="O60"/>
  <c r="N60"/>
  <c r="M60"/>
  <c r="K60"/>
  <c r="L60" s="1"/>
  <c r="W59"/>
  <c r="V59"/>
  <c r="U59"/>
  <c r="T59"/>
  <c r="S59"/>
  <c r="R59"/>
  <c r="Q59"/>
  <c r="P59"/>
  <c r="O59"/>
  <c r="N59"/>
  <c r="L59"/>
  <c r="K59"/>
  <c r="M59" s="1"/>
  <c r="W58"/>
  <c r="U58"/>
  <c r="T58"/>
  <c r="S58"/>
  <c r="R58"/>
  <c r="Q58"/>
  <c r="V58" s="1"/>
  <c r="P58"/>
  <c r="O58"/>
  <c r="N58"/>
  <c r="K58"/>
  <c r="M58" s="1"/>
  <c r="W57"/>
  <c r="V57"/>
  <c r="U57"/>
  <c r="T57"/>
  <c r="S57"/>
  <c r="R57"/>
  <c r="Q57"/>
  <c r="P57"/>
  <c r="O57"/>
  <c r="N57"/>
  <c r="L57"/>
  <c r="K57"/>
  <c r="M57" s="1"/>
  <c r="W56"/>
  <c r="U56"/>
  <c r="T56"/>
  <c r="S56"/>
  <c r="R56"/>
  <c r="Q56"/>
  <c r="V56" s="1"/>
  <c r="P56"/>
  <c r="O56"/>
  <c r="N56"/>
  <c r="M56"/>
  <c r="K56"/>
  <c r="L56" s="1"/>
  <c r="W55"/>
  <c r="V55"/>
  <c r="U55"/>
  <c r="T55"/>
  <c r="S55"/>
  <c r="R55"/>
  <c r="Q55"/>
  <c r="P55"/>
  <c r="O55"/>
  <c r="N55"/>
  <c r="L55"/>
  <c r="K55"/>
  <c r="M55" s="1"/>
  <c r="W54"/>
  <c r="U54"/>
  <c r="T54"/>
  <c r="S54"/>
  <c r="R54"/>
  <c r="Q54"/>
  <c r="V54" s="1"/>
  <c r="P54"/>
  <c r="O54"/>
  <c r="N54"/>
  <c r="K54"/>
  <c r="M54" s="1"/>
  <c r="W53"/>
  <c r="V53"/>
  <c r="U53"/>
  <c r="T53"/>
  <c r="S53"/>
  <c r="R53"/>
  <c r="Q53"/>
  <c r="P53"/>
  <c r="O53"/>
  <c r="N53"/>
  <c r="L53"/>
  <c r="K53"/>
  <c r="M53" s="1"/>
  <c r="W52"/>
  <c r="U52"/>
  <c r="T52"/>
  <c r="S52"/>
  <c r="R52"/>
  <c r="Q52"/>
  <c r="V52" s="1"/>
  <c r="P52"/>
  <c r="O52"/>
  <c r="N52"/>
  <c r="M52"/>
  <c r="K52"/>
  <c r="L52" s="1"/>
  <c r="W51"/>
  <c r="V51"/>
  <c r="U51"/>
  <c r="T51"/>
  <c r="S51"/>
  <c r="R51"/>
  <c r="Q51"/>
  <c r="P51"/>
  <c r="O51"/>
  <c r="N51"/>
  <c r="L51"/>
  <c r="K51"/>
  <c r="M51" s="1"/>
  <c r="W50"/>
  <c r="U50"/>
  <c r="T50"/>
  <c r="S50"/>
  <c r="R50"/>
  <c r="Q50"/>
  <c r="V50" s="1"/>
  <c r="P50"/>
  <c r="O50"/>
  <c r="N50"/>
  <c r="K50"/>
  <c r="M50" s="1"/>
  <c r="W49"/>
  <c r="V49"/>
  <c r="U49"/>
  <c r="T49"/>
  <c r="S49"/>
  <c r="R49"/>
  <c r="Q49"/>
  <c r="P49"/>
  <c r="O49"/>
  <c r="N49"/>
  <c r="L49"/>
  <c r="K49"/>
  <c r="M49" s="1"/>
  <c r="W48"/>
  <c r="U48"/>
  <c r="T48"/>
  <c r="S48"/>
  <c r="R48"/>
  <c r="Q48"/>
  <c r="V48" s="1"/>
  <c r="P48"/>
  <c r="O48"/>
  <c r="N48"/>
  <c r="M48"/>
  <c r="K48"/>
  <c r="L48" s="1"/>
  <c r="W47"/>
  <c r="V47"/>
  <c r="U47"/>
  <c r="T47"/>
  <c r="S47"/>
  <c r="R47"/>
  <c r="Q47"/>
  <c r="P47"/>
  <c r="O47"/>
  <c r="N47"/>
  <c r="L47"/>
  <c r="K47"/>
  <c r="M47" s="1"/>
  <c r="W46"/>
  <c r="U46"/>
  <c r="T46"/>
  <c r="S46"/>
  <c r="R46"/>
  <c r="Q46"/>
  <c r="V46" s="1"/>
  <c r="P46"/>
  <c r="O46"/>
  <c r="N46"/>
  <c r="K46"/>
  <c r="M46" s="1"/>
  <c r="W45"/>
  <c r="V45"/>
  <c r="U45"/>
  <c r="T45"/>
  <c r="S45"/>
  <c r="R45"/>
  <c r="Q45"/>
  <c r="P45"/>
  <c r="O45"/>
  <c r="N45"/>
  <c r="L45"/>
  <c r="K45"/>
  <c r="M45" s="1"/>
  <c r="W44"/>
  <c r="U44"/>
  <c r="T44"/>
  <c r="S44"/>
  <c r="R44"/>
  <c r="Q44"/>
  <c r="V44" s="1"/>
  <c r="P44"/>
  <c r="O44"/>
  <c r="N44"/>
  <c r="M44"/>
  <c r="K44"/>
  <c r="L44" s="1"/>
  <c r="W43"/>
  <c r="V43"/>
  <c r="U43"/>
  <c r="T43"/>
  <c r="S43"/>
  <c r="R43"/>
  <c r="Q43"/>
  <c r="P43"/>
  <c r="O43"/>
  <c r="N43"/>
  <c r="L43"/>
  <c r="K43"/>
  <c r="M43" s="1"/>
  <c r="W42"/>
  <c r="U42"/>
  <c r="T42"/>
  <c r="S42"/>
  <c r="R42"/>
  <c r="Q42"/>
  <c r="V42" s="1"/>
  <c r="P42"/>
  <c r="O42"/>
  <c r="N42"/>
  <c r="K42"/>
  <c r="M42" s="1"/>
  <c r="W41"/>
  <c r="V41"/>
  <c r="U41"/>
  <c r="T41"/>
  <c r="S41"/>
  <c r="R41"/>
  <c r="Q41"/>
  <c r="P41"/>
  <c r="O41"/>
  <c r="N41"/>
  <c r="L41"/>
  <c r="K41"/>
  <c r="M41" s="1"/>
  <c r="W40"/>
  <c r="U40"/>
  <c r="T40"/>
  <c r="S40"/>
  <c r="R40"/>
  <c r="Q40"/>
  <c r="V40" s="1"/>
  <c r="P40"/>
  <c r="O40"/>
  <c r="N40"/>
  <c r="M40"/>
  <c r="K40"/>
  <c r="L40" s="1"/>
  <c r="W39"/>
  <c r="V39"/>
  <c r="U39"/>
  <c r="T39"/>
  <c r="S39"/>
  <c r="R39"/>
  <c r="Q39"/>
  <c r="P39"/>
  <c r="O39"/>
  <c r="N39"/>
  <c r="L39"/>
  <c r="K39"/>
  <c r="M39" s="1"/>
  <c r="W38"/>
  <c r="U38"/>
  <c r="T38"/>
  <c r="S38"/>
  <c r="R38"/>
  <c r="Q38"/>
  <c r="V38" s="1"/>
  <c r="P38"/>
  <c r="O38"/>
  <c r="N38"/>
  <c r="K38"/>
  <c r="M38" s="1"/>
  <c r="W37"/>
  <c r="V37"/>
  <c r="U37"/>
  <c r="T37"/>
  <c r="S37"/>
  <c r="R37"/>
  <c r="Q37"/>
  <c r="P37"/>
  <c r="O37"/>
  <c r="N37"/>
  <c r="L37"/>
  <c r="K37"/>
  <c r="M37" s="1"/>
  <c r="W36"/>
  <c r="U36"/>
  <c r="T36"/>
  <c r="S36"/>
  <c r="R36"/>
  <c r="Q36"/>
  <c r="V36" s="1"/>
  <c r="P36"/>
  <c r="O36"/>
  <c r="N36"/>
  <c r="M36"/>
  <c r="K36"/>
  <c r="L36" s="1"/>
  <c r="W35"/>
  <c r="V35"/>
  <c r="U35"/>
  <c r="T35"/>
  <c r="S35"/>
  <c r="R35"/>
  <c r="Q35"/>
  <c r="P35"/>
  <c r="O35"/>
  <c r="N35"/>
  <c r="L35"/>
  <c r="K35"/>
  <c r="M35" s="1"/>
  <c r="W34"/>
  <c r="U34"/>
  <c r="T34"/>
  <c r="S34"/>
  <c r="R34"/>
  <c r="Q34"/>
  <c r="V34" s="1"/>
  <c r="P34"/>
  <c r="O34"/>
  <c r="N34"/>
  <c r="K34"/>
  <c r="M34" s="1"/>
  <c r="W33"/>
  <c r="V33"/>
  <c r="U33"/>
  <c r="T33"/>
  <c r="S33"/>
  <c r="R33"/>
  <c r="Q33"/>
  <c r="P33"/>
  <c r="O33"/>
  <c r="N33"/>
  <c r="L33"/>
  <c r="K33"/>
  <c r="M33" s="1"/>
  <c r="W32"/>
  <c r="U32"/>
  <c r="T32"/>
  <c r="S32"/>
  <c r="R32"/>
  <c r="Q32"/>
  <c r="V32" s="1"/>
  <c r="P32"/>
  <c r="O32"/>
  <c r="N32"/>
  <c r="M32"/>
  <c r="K32"/>
  <c r="L32" s="1"/>
  <c r="W31"/>
  <c r="V31"/>
  <c r="U31"/>
  <c r="T31"/>
  <c r="S31"/>
  <c r="R31"/>
  <c r="Q31"/>
  <c r="P31"/>
  <c r="O31"/>
  <c r="N31"/>
  <c r="L31"/>
  <c r="K31"/>
  <c r="M31" s="1"/>
  <c r="W30"/>
  <c r="U30"/>
  <c r="T30"/>
  <c r="S30"/>
  <c r="R30"/>
  <c r="Q30"/>
  <c r="V30" s="1"/>
  <c r="P30"/>
  <c r="O30"/>
  <c r="N30"/>
  <c r="K30"/>
  <c r="M30" s="1"/>
  <c r="W29"/>
  <c r="V29"/>
  <c r="U29"/>
  <c r="T29"/>
  <c r="S29"/>
  <c r="R29"/>
  <c r="Q29"/>
  <c r="P29"/>
  <c r="O29"/>
  <c r="N29"/>
  <c r="L29"/>
  <c r="K29"/>
  <c r="M29" s="1"/>
  <c r="W28"/>
  <c r="U28"/>
  <c r="T28"/>
  <c r="S28"/>
  <c r="R28"/>
  <c r="Q28"/>
  <c r="V28" s="1"/>
  <c r="P28"/>
  <c r="O28"/>
  <c r="N28"/>
  <c r="M28"/>
  <c r="K28"/>
  <c r="L28" s="1"/>
  <c r="W27"/>
  <c r="V27"/>
  <c r="U27"/>
  <c r="T27"/>
  <c r="S27"/>
  <c r="R27"/>
  <c r="Q27"/>
  <c r="P27"/>
  <c r="O27"/>
  <c r="N27"/>
  <c r="L27"/>
  <c r="K27"/>
  <c r="M27" s="1"/>
  <c r="W26"/>
  <c r="U26"/>
  <c r="T26"/>
  <c r="S26"/>
  <c r="R26"/>
  <c r="Q26"/>
  <c r="V26" s="1"/>
  <c r="P26"/>
  <c r="O26"/>
  <c r="N26"/>
  <c r="K26"/>
  <c r="M26" s="1"/>
  <c r="W25"/>
  <c r="V25"/>
  <c r="U25"/>
  <c r="T25"/>
  <c r="S25"/>
  <c r="R25"/>
  <c r="Q25"/>
  <c r="P25"/>
  <c r="O25"/>
  <c r="N25"/>
  <c r="L25"/>
  <c r="K25"/>
  <c r="M25" s="1"/>
  <c r="W24"/>
  <c r="U24"/>
  <c r="T24"/>
  <c r="S24"/>
  <c r="R24"/>
  <c r="Q24"/>
  <c r="V24" s="1"/>
  <c r="P24"/>
  <c r="O24"/>
  <c r="N24"/>
  <c r="M24"/>
  <c r="K24"/>
  <c r="L24" s="1"/>
  <c r="W23"/>
  <c r="V23"/>
  <c r="U23"/>
  <c r="T23"/>
  <c r="S23"/>
  <c r="R23"/>
  <c r="Q23"/>
  <c r="P23"/>
  <c r="O23"/>
  <c r="N23"/>
  <c r="L23"/>
  <c r="K23"/>
  <c r="M23" s="1"/>
  <c r="W22"/>
  <c r="U22"/>
  <c r="T22"/>
  <c r="S22"/>
  <c r="R22"/>
  <c r="Q22"/>
  <c r="V22" s="1"/>
  <c r="P22"/>
  <c r="O22"/>
  <c r="N22"/>
  <c r="K22"/>
  <c r="M22" s="1"/>
  <c r="W21"/>
  <c r="V21"/>
  <c r="U21"/>
  <c r="T21"/>
  <c r="S21"/>
  <c r="R21"/>
  <c r="Q21"/>
  <c r="P21"/>
  <c r="O21"/>
  <c r="N21"/>
  <c r="L21"/>
  <c r="K21"/>
  <c r="M21" s="1"/>
  <c r="W20"/>
  <c r="U20"/>
  <c r="T20"/>
  <c r="S20"/>
  <c r="R20"/>
  <c r="Q20"/>
  <c r="V20" s="1"/>
  <c r="P20"/>
  <c r="O20"/>
  <c r="N20"/>
  <c r="M20"/>
  <c r="K20"/>
  <c r="L20" s="1"/>
  <c r="W19"/>
  <c r="V19"/>
  <c r="U19"/>
  <c r="T19"/>
  <c r="S19"/>
  <c r="R19"/>
  <c r="Q19"/>
  <c r="P19"/>
  <c r="O19"/>
  <c r="N19"/>
  <c r="L19"/>
  <c r="K19"/>
  <c r="M19" s="1"/>
  <c r="W18"/>
  <c r="U18"/>
  <c r="T18"/>
  <c r="S18"/>
  <c r="R18"/>
  <c r="Q18"/>
  <c r="V18" s="1"/>
  <c r="P18"/>
  <c r="O18"/>
  <c r="N18"/>
  <c r="K18"/>
  <c r="M18" s="1"/>
  <c r="W17"/>
  <c r="V17"/>
  <c r="U17"/>
  <c r="T17"/>
  <c r="S17"/>
  <c r="R17"/>
  <c r="Q17"/>
  <c r="P17"/>
  <c r="O17"/>
  <c r="N17"/>
  <c r="L17"/>
  <c r="K17"/>
  <c r="M17" s="1"/>
  <c r="W16"/>
  <c r="U16"/>
  <c r="T16"/>
  <c r="S16"/>
  <c r="R16"/>
  <c r="Q16"/>
  <c r="V16" s="1"/>
  <c r="P16"/>
  <c r="O16"/>
  <c r="N16"/>
  <c r="M16"/>
  <c r="K16"/>
  <c r="L16" s="1"/>
  <c r="W15"/>
  <c r="V15"/>
  <c r="U15"/>
  <c r="T15"/>
  <c r="S15"/>
  <c r="R15"/>
  <c r="Q15"/>
  <c r="P15"/>
  <c r="O15"/>
  <c r="N15"/>
  <c r="L15"/>
  <c r="K15"/>
  <c r="M15" s="1"/>
  <c r="W14"/>
  <c r="U14"/>
  <c r="T14"/>
  <c r="S14"/>
  <c r="R14"/>
  <c r="Q14"/>
  <c r="V14" s="1"/>
  <c r="P14"/>
  <c r="O14"/>
  <c r="N14"/>
  <c r="K14"/>
  <c r="M14" s="1"/>
  <c r="W13"/>
  <c r="V13"/>
  <c r="U13"/>
  <c r="T13"/>
  <c r="S13"/>
  <c r="R13"/>
  <c r="Q13"/>
  <c r="P13"/>
  <c r="O13"/>
  <c r="N13"/>
  <c r="L13"/>
  <c r="K13"/>
  <c r="M13" s="1"/>
  <c r="W12"/>
  <c r="U12"/>
  <c r="T12"/>
  <c r="S12"/>
  <c r="R12"/>
  <c r="Q12"/>
  <c r="V12" s="1"/>
  <c r="P12"/>
  <c r="O12"/>
  <c r="N12"/>
  <c r="M12"/>
  <c r="K12"/>
  <c r="L12" s="1"/>
  <c r="W11"/>
  <c r="V11"/>
  <c r="U11"/>
  <c r="T11"/>
  <c r="S11"/>
  <c r="R11"/>
  <c r="Q11"/>
  <c r="P11"/>
  <c r="O11"/>
  <c r="N11"/>
  <c r="L11"/>
  <c r="K11"/>
  <c r="M11" s="1"/>
  <c r="W10"/>
  <c r="U10"/>
  <c r="T10"/>
  <c r="S10"/>
  <c r="R10"/>
  <c r="Q10"/>
  <c r="V10" s="1"/>
  <c r="P10"/>
  <c r="O10"/>
  <c r="N10"/>
  <c r="K10"/>
  <c r="M10" s="1"/>
  <c r="W9"/>
  <c r="V9"/>
  <c r="U9"/>
  <c r="T9"/>
  <c r="S9"/>
  <c r="R9"/>
  <c r="Q9"/>
  <c r="P9"/>
  <c r="O9"/>
  <c r="N9"/>
  <c r="L9"/>
  <c r="K9"/>
  <c r="M9" s="1"/>
  <c r="W8"/>
  <c r="U8"/>
  <c r="T8"/>
  <c r="S8"/>
  <c r="R8"/>
  <c r="Q8"/>
  <c r="V8" s="1"/>
  <c r="P8"/>
  <c r="O8"/>
  <c r="N8"/>
  <c r="M8"/>
  <c r="K8"/>
  <c r="L8" s="1"/>
  <c r="W7"/>
  <c r="V7"/>
  <c r="U7"/>
  <c r="T7"/>
  <c r="S7"/>
  <c r="R7"/>
  <c r="Q7"/>
  <c r="P7"/>
  <c r="O7"/>
  <c r="N7"/>
  <c r="L7"/>
  <c r="K7"/>
  <c r="M7" s="1"/>
  <c r="W6"/>
  <c r="U6"/>
  <c r="T6"/>
  <c r="S6"/>
  <c r="R6"/>
  <c r="Q6"/>
  <c r="V6" s="1"/>
  <c r="P6"/>
  <c r="O6"/>
  <c r="N6"/>
  <c r="K6"/>
  <c r="M6" s="1"/>
  <c r="W5"/>
  <c r="V5"/>
  <c r="U5"/>
  <c r="T5"/>
  <c r="S5"/>
  <c r="R5"/>
  <c r="Q5"/>
  <c r="P5"/>
  <c r="O5"/>
  <c r="N5"/>
  <c r="L5"/>
  <c r="K5"/>
  <c r="M5" s="1"/>
  <c r="M4"/>
  <c r="O4" s="1"/>
  <c r="K4"/>
  <c r="L4" s="1"/>
  <c r="N4" l="1"/>
  <c r="L6"/>
  <c r="L10"/>
  <c r="L14"/>
  <c r="L18"/>
  <c r="L22"/>
  <c r="L26"/>
  <c r="L30"/>
  <c r="L34"/>
  <c r="L38"/>
  <c r="L42"/>
  <c r="L46"/>
  <c r="L50"/>
  <c r="L54"/>
  <c r="L58"/>
  <c r="L62"/>
  <c r="L66"/>
  <c r="L70"/>
  <c r="L74"/>
  <c r="L78"/>
  <c r="L82"/>
  <c r="L86"/>
  <c r="L90"/>
  <c r="L94"/>
  <c r="L98"/>
  <c r="L102"/>
  <c r="L106"/>
  <c r="L110"/>
  <c r="L114"/>
  <c r="L118"/>
  <c r="Q4"/>
  <c r="V4" s="1"/>
  <c r="P4"/>
  <c r="U4" s="1"/>
  <c r="M103"/>
  <c r="M107"/>
  <c r="M111"/>
  <c r="M115"/>
  <c r="M119"/>
  <c r="T4" l="1"/>
  <c r="S4"/>
  <c r="R4"/>
  <c r="W4" s="1"/>
  <c r="Q6" i="2" l="1"/>
  <c r="R6"/>
  <c r="S6"/>
  <c r="T6"/>
  <c r="U6"/>
  <c r="V6"/>
  <c r="Q7"/>
  <c r="R7"/>
  <c r="S7"/>
  <c r="T7"/>
  <c r="U7"/>
  <c r="V7"/>
  <c r="Q8"/>
  <c r="R8"/>
  <c r="S8"/>
  <c r="T8"/>
  <c r="U8"/>
  <c r="V8"/>
  <c r="Q9"/>
  <c r="R9"/>
  <c r="S9"/>
  <c r="T9"/>
  <c r="U9"/>
  <c r="V9"/>
  <c r="Q10"/>
  <c r="R10"/>
  <c r="S10"/>
  <c r="T10"/>
  <c r="U10"/>
  <c r="V10"/>
  <c r="Q11"/>
  <c r="R11"/>
  <c r="S11"/>
  <c r="T11"/>
  <c r="U11"/>
  <c r="V11"/>
  <c r="Q12"/>
  <c r="R12"/>
  <c r="S12"/>
  <c r="T12"/>
  <c r="U12"/>
  <c r="V12"/>
  <c r="Q13"/>
  <c r="R13"/>
  <c r="S13"/>
  <c r="T13"/>
  <c r="U13"/>
  <c r="V13"/>
  <c r="Q14"/>
  <c r="R14"/>
  <c r="S14"/>
  <c r="T14"/>
  <c r="U14"/>
  <c r="V14"/>
  <c r="Q15"/>
  <c r="R15"/>
  <c r="S15"/>
  <c r="T15"/>
  <c r="U15"/>
  <c r="V15"/>
  <c r="Q16"/>
  <c r="R16"/>
  <c r="S16"/>
  <c r="T16"/>
  <c r="U16"/>
  <c r="V16"/>
  <c r="Q17"/>
  <c r="R17"/>
  <c r="S17"/>
  <c r="T17"/>
  <c r="U17"/>
  <c r="V17"/>
  <c r="Q18"/>
  <c r="R18"/>
  <c r="S18"/>
  <c r="T18"/>
  <c r="U18"/>
  <c r="V18"/>
  <c r="Q19"/>
  <c r="R19"/>
  <c r="S19"/>
  <c r="T19"/>
  <c r="U19"/>
  <c r="V19"/>
  <c r="Q20"/>
  <c r="R20"/>
  <c r="S20"/>
  <c r="T20"/>
  <c r="U20"/>
  <c r="V20"/>
  <c r="Q21"/>
  <c r="R21"/>
  <c r="S21"/>
  <c r="T21"/>
  <c r="U21"/>
  <c r="V21"/>
  <c r="Q22"/>
  <c r="R22"/>
  <c r="S22"/>
  <c r="T22"/>
  <c r="U22"/>
  <c r="V22"/>
  <c r="Q23"/>
  <c r="R23"/>
  <c r="S23"/>
  <c r="T23"/>
  <c r="U23"/>
  <c r="V23"/>
  <c r="Q24"/>
  <c r="R24"/>
  <c r="S24"/>
  <c r="T24"/>
  <c r="U24"/>
  <c r="V24"/>
  <c r="Q25"/>
  <c r="R25"/>
  <c r="S25"/>
  <c r="T25"/>
  <c r="U25"/>
  <c r="V25"/>
  <c r="Q26"/>
  <c r="R26"/>
  <c r="S26"/>
  <c r="T26"/>
  <c r="U26"/>
  <c r="V26"/>
  <c r="Q27"/>
  <c r="R27"/>
  <c r="S27"/>
  <c r="T27"/>
  <c r="U27"/>
  <c r="V27"/>
  <c r="Q28"/>
  <c r="R28"/>
  <c r="S28"/>
  <c r="T28"/>
  <c r="U28"/>
  <c r="V28"/>
  <c r="Q29"/>
  <c r="R29"/>
  <c r="S29"/>
  <c r="T29"/>
  <c r="U29"/>
  <c r="V29"/>
  <c r="Q30"/>
  <c r="R30"/>
  <c r="S30"/>
  <c r="T30"/>
  <c r="U30"/>
  <c r="V30"/>
  <c r="Q31"/>
  <c r="R31"/>
  <c r="S31"/>
  <c r="T31"/>
  <c r="U31"/>
  <c r="V31"/>
  <c r="Q32"/>
  <c r="R32"/>
  <c r="S32"/>
  <c r="T32"/>
  <c r="U32"/>
  <c r="V32"/>
  <c r="Q33"/>
  <c r="R33"/>
  <c r="S33"/>
  <c r="T33"/>
  <c r="U33"/>
  <c r="V33"/>
  <c r="Q34"/>
  <c r="R34"/>
  <c r="S34"/>
  <c r="T34"/>
  <c r="U34"/>
  <c r="V34"/>
  <c r="Q35"/>
  <c r="R35"/>
  <c r="S35"/>
  <c r="T35"/>
  <c r="U35"/>
  <c r="V35"/>
  <c r="Q36"/>
  <c r="R36"/>
  <c r="S36"/>
  <c r="T36"/>
  <c r="U36"/>
  <c r="V36"/>
  <c r="Q37"/>
  <c r="R37"/>
  <c r="S37"/>
  <c r="T37"/>
  <c r="U37"/>
  <c r="V37"/>
  <c r="Q38"/>
  <c r="R38"/>
  <c r="S38"/>
  <c r="T38"/>
  <c r="U38"/>
  <c r="V38"/>
  <c r="Q39"/>
  <c r="R39"/>
  <c r="S39"/>
  <c r="T39"/>
  <c r="U39"/>
  <c r="V39"/>
  <c r="Q40"/>
  <c r="R40"/>
  <c r="S40"/>
  <c r="T40"/>
  <c r="U40"/>
  <c r="V40"/>
  <c r="Q41"/>
  <c r="R41"/>
  <c r="S41"/>
  <c r="T41"/>
  <c r="U41"/>
  <c r="V41"/>
  <c r="Q42"/>
  <c r="R42"/>
  <c r="S42"/>
  <c r="T42"/>
  <c r="U42"/>
  <c r="V42"/>
  <c r="Q43"/>
  <c r="R43"/>
  <c r="S43"/>
  <c r="T43"/>
  <c r="U43"/>
  <c r="V43"/>
  <c r="Q44"/>
  <c r="R44"/>
  <c r="S44"/>
  <c r="T44"/>
  <c r="U44"/>
  <c r="V44"/>
  <c r="Q45"/>
  <c r="R45"/>
  <c r="S45"/>
  <c r="T45"/>
  <c r="U45"/>
  <c r="V45"/>
  <c r="Q46"/>
  <c r="R46"/>
  <c r="S46"/>
  <c r="T46"/>
  <c r="U46"/>
  <c r="V46"/>
  <c r="Q47"/>
  <c r="R47"/>
  <c r="S47"/>
  <c r="T47"/>
  <c r="U47"/>
  <c r="V47"/>
  <c r="Q48"/>
  <c r="R48"/>
  <c r="S48"/>
  <c r="T48"/>
  <c r="U48"/>
  <c r="V48"/>
  <c r="Q49"/>
  <c r="R49"/>
  <c r="S49"/>
  <c r="T49"/>
  <c r="U49"/>
  <c r="V49"/>
  <c r="Q50"/>
  <c r="R50"/>
  <c r="S50"/>
  <c r="T50"/>
  <c r="U50"/>
  <c r="V50"/>
  <c r="Q51"/>
  <c r="R51"/>
  <c r="S51"/>
  <c r="T51"/>
  <c r="U51"/>
  <c r="V51"/>
  <c r="Q52"/>
  <c r="R52"/>
  <c r="S52"/>
  <c r="T52"/>
  <c r="U52"/>
  <c r="V52"/>
  <c r="Q53"/>
  <c r="R53"/>
  <c r="S53"/>
  <c r="T53"/>
  <c r="U53"/>
  <c r="V53"/>
  <c r="Q54"/>
  <c r="R54"/>
  <c r="S54"/>
  <c r="T54"/>
  <c r="U54"/>
  <c r="V54"/>
  <c r="Q55"/>
  <c r="R55"/>
  <c r="S55"/>
  <c r="T55"/>
  <c r="U55"/>
  <c r="V55"/>
  <c r="O4" l="1"/>
  <c r="O5"/>
  <c r="O6"/>
  <c r="O7"/>
  <c r="O8"/>
  <c r="O9"/>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Q4" l="1"/>
  <c r="R4"/>
  <c r="K27"/>
  <c r="L27"/>
  <c r="M27"/>
  <c r="K28"/>
  <c r="L28"/>
  <c r="M28"/>
  <c r="P28"/>
  <c r="K29"/>
  <c r="L29"/>
  <c r="M29"/>
  <c r="K30"/>
  <c r="L30"/>
  <c r="M30"/>
  <c r="N30"/>
  <c r="K31"/>
  <c r="L31"/>
  <c r="M31"/>
  <c r="K32"/>
  <c r="L32"/>
  <c r="M32"/>
  <c r="K33"/>
  <c r="L33"/>
  <c r="M33"/>
  <c r="P33"/>
  <c r="K34"/>
  <c r="L34"/>
  <c r="M34"/>
  <c r="P34"/>
  <c r="K35"/>
  <c r="L35"/>
  <c r="M35"/>
  <c r="K36"/>
  <c r="L36"/>
  <c r="M36"/>
  <c r="K37"/>
  <c r="L37"/>
  <c r="M37"/>
  <c r="P37"/>
  <c r="K38"/>
  <c r="L38"/>
  <c r="M38"/>
  <c r="N38"/>
  <c r="K39"/>
  <c r="L39"/>
  <c r="M39"/>
  <c r="K40"/>
  <c r="L40"/>
  <c r="M40"/>
  <c r="K41"/>
  <c r="L41"/>
  <c r="M41"/>
  <c r="P41"/>
  <c r="K42"/>
  <c r="L42"/>
  <c r="M42"/>
  <c r="K43"/>
  <c r="L43"/>
  <c r="M43"/>
  <c r="K44"/>
  <c r="L44"/>
  <c r="M44"/>
  <c r="P44"/>
  <c r="K45"/>
  <c r="L45"/>
  <c r="M45"/>
  <c r="P45"/>
  <c r="K46"/>
  <c r="L46"/>
  <c r="M46"/>
  <c r="N46"/>
  <c r="K47"/>
  <c r="L47"/>
  <c r="M47"/>
  <c r="K48"/>
  <c r="L48"/>
  <c r="M48"/>
  <c r="K49"/>
  <c r="L49"/>
  <c r="M49"/>
  <c r="P49"/>
  <c r="K50"/>
  <c r="L50"/>
  <c r="M50"/>
  <c r="K51"/>
  <c r="L51"/>
  <c r="M51"/>
  <c r="K52"/>
  <c r="L52"/>
  <c r="M52"/>
  <c r="K53"/>
  <c r="L53"/>
  <c r="M53"/>
  <c r="K54"/>
  <c r="L54"/>
  <c r="M54"/>
  <c r="K55"/>
  <c r="L55"/>
  <c r="M55"/>
  <c r="M26"/>
  <c r="L26"/>
  <c r="K26"/>
  <c r="M25"/>
  <c r="L25"/>
  <c r="K25"/>
  <c r="M24"/>
  <c r="L24"/>
  <c r="K24"/>
  <c r="M23"/>
  <c r="L23"/>
  <c r="K23"/>
  <c r="M22"/>
  <c r="L22"/>
  <c r="K22"/>
  <c r="M21"/>
  <c r="L21"/>
  <c r="K21"/>
  <c r="M20"/>
  <c r="L20"/>
  <c r="K20"/>
  <c r="M19"/>
  <c r="L19"/>
  <c r="K19"/>
  <c r="M18"/>
  <c r="N18" s="1"/>
  <c r="L18"/>
  <c r="K18"/>
  <c r="M17"/>
  <c r="L17"/>
  <c r="K17"/>
  <c r="M16"/>
  <c r="N16" s="1"/>
  <c r="L16"/>
  <c r="K16"/>
  <c r="M15"/>
  <c r="L15"/>
  <c r="K15"/>
  <c r="M14"/>
  <c r="N14" s="1"/>
  <c r="L14"/>
  <c r="K14"/>
  <c r="M13"/>
  <c r="L13"/>
  <c r="K13"/>
  <c r="M12"/>
  <c r="L12"/>
  <c r="K12"/>
  <c r="M11"/>
  <c r="L11"/>
  <c r="K11"/>
  <c r="M10"/>
  <c r="L10"/>
  <c r="K10"/>
  <c r="M9"/>
  <c r="L9"/>
  <c r="K9"/>
  <c r="M8"/>
  <c r="N8" s="1"/>
  <c r="L8"/>
  <c r="K8"/>
  <c r="M7"/>
  <c r="L7"/>
  <c r="K7"/>
  <c r="M6"/>
  <c r="L6"/>
  <c r="K6"/>
  <c r="M5"/>
  <c r="L5"/>
  <c r="K5"/>
  <c r="M4"/>
  <c r="N4" s="1"/>
  <c r="L4"/>
  <c r="K4"/>
  <c r="T5" l="1"/>
  <c r="U5" s="1"/>
  <c r="V5" s="1"/>
  <c r="S5"/>
  <c r="R5"/>
  <c r="Q5"/>
  <c r="N19"/>
  <c r="N23"/>
  <c r="N42"/>
  <c r="N11"/>
  <c r="N21"/>
  <c r="N41"/>
  <c r="N54"/>
  <c r="N52"/>
  <c r="N44"/>
  <c r="P42"/>
  <c r="N34"/>
  <c r="P48"/>
  <c r="P40"/>
  <c r="P36"/>
  <c r="N33"/>
  <c r="N29"/>
  <c r="P29" s="1"/>
  <c r="N50"/>
  <c r="N49"/>
  <c r="N36"/>
  <c r="P32"/>
  <c r="P50"/>
  <c r="N7"/>
  <c r="N17"/>
  <c r="P54"/>
  <c r="P52"/>
  <c r="P46"/>
  <c r="P38"/>
  <c r="P30"/>
  <c r="N12"/>
  <c r="N22"/>
  <c r="N26"/>
  <c r="P26" s="1"/>
  <c r="N53"/>
  <c r="P53" s="1"/>
  <c r="N48"/>
  <c r="N40"/>
  <c r="N32"/>
  <c r="N15"/>
  <c r="N45"/>
  <c r="N37"/>
  <c r="N28"/>
  <c r="N55"/>
  <c r="N51"/>
  <c r="N47"/>
  <c r="P47" s="1"/>
  <c r="N43"/>
  <c r="N39"/>
  <c r="N35"/>
  <c r="N31"/>
  <c r="N27"/>
  <c r="P55"/>
  <c r="P51"/>
  <c r="P43"/>
  <c r="P39"/>
  <c r="P35"/>
  <c r="P31"/>
  <c r="P27"/>
  <c r="N9"/>
  <c r="N10"/>
  <c r="N24"/>
  <c r="N25"/>
  <c r="P18"/>
  <c r="P14"/>
  <c r="P19"/>
  <c r="N5"/>
  <c r="N6"/>
  <c r="N13"/>
  <c r="N20"/>
  <c r="P16"/>
  <c r="P8"/>
  <c r="P4"/>
  <c r="S4" l="1"/>
  <c r="T4"/>
  <c r="U4" s="1"/>
  <c r="V4" s="1"/>
  <c r="P11"/>
  <c r="P22"/>
  <c r="P12"/>
  <c r="P21"/>
  <c r="P23"/>
  <c r="P7"/>
  <c r="P9"/>
  <c r="P13"/>
  <c r="P24"/>
  <c r="P20"/>
  <c r="P17"/>
  <c r="P15"/>
  <c r="P10"/>
  <c r="P6"/>
  <c r="P5"/>
  <c r="P25"/>
</calcChain>
</file>

<file path=xl/comments1.xml><?xml version="1.0" encoding="utf-8"?>
<comments xmlns="http://schemas.openxmlformats.org/spreadsheetml/2006/main">
  <authors>
    <author>GPhillips</author>
  </authors>
  <commentList>
    <comment ref="I2" authorId="0">
      <text>
        <r>
          <rPr>
            <b/>
            <sz val="8"/>
            <color indexed="81"/>
            <rFont val="Tahoma"/>
          </rPr>
          <t>GPhillips:</t>
        </r>
        <r>
          <rPr>
            <sz val="8"/>
            <color indexed="81"/>
            <rFont val="Tahoma"/>
          </rPr>
          <t xml:space="preserve">
3 measured
2 modelled from max depth
1 modelled area (GB Lakes)</t>
        </r>
      </text>
    </comment>
  </commentList>
</comments>
</file>

<file path=xl/sharedStrings.xml><?xml version="1.0" encoding="utf-8"?>
<sst xmlns="http://schemas.openxmlformats.org/spreadsheetml/2006/main" count="193" uniqueCount="145">
  <si>
    <t>LU2</t>
  </si>
  <si>
    <t>Slope</t>
  </si>
  <si>
    <t>LU1</t>
  </si>
  <si>
    <t>Type-specific Reference TP, ug/L</t>
  </si>
  <si>
    <t>C0</t>
  </si>
  <si>
    <t>HADC</t>
  </si>
  <si>
    <t>MarlS</t>
  </si>
  <si>
    <t>C1</t>
  </si>
  <si>
    <t>HADN</t>
  </si>
  <si>
    <t>MarlVS</t>
  </si>
  <si>
    <t>N0</t>
  </si>
  <si>
    <t>HASC</t>
  </si>
  <si>
    <t>N1</t>
  </si>
  <si>
    <t>HASN</t>
  </si>
  <si>
    <t>HAVSC</t>
  </si>
  <si>
    <t>HAVSN</t>
  </si>
  <si>
    <t>LADC</t>
  </si>
  <si>
    <t>LADN</t>
  </si>
  <si>
    <t>LASC</t>
  </si>
  <si>
    <t>LASN</t>
  </si>
  <si>
    <t>LAVSC</t>
  </si>
  <si>
    <t>LAVSN</t>
  </si>
  <si>
    <t>MADC</t>
  </si>
  <si>
    <t>MADN</t>
  </si>
  <si>
    <t>MarlSC</t>
  </si>
  <si>
    <t xml:space="preserve"> </t>
  </si>
  <si>
    <t>MarlSN</t>
  </si>
  <si>
    <t>MarlVSC</t>
  </si>
  <si>
    <t>MarlVSN</t>
  </si>
  <si>
    <t>MASC</t>
  </si>
  <si>
    <t>MASN</t>
  </si>
  <si>
    <t>MAVSC</t>
  </si>
  <si>
    <t>MAVSN</t>
  </si>
  <si>
    <t>Site information</t>
  </si>
  <si>
    <t>Enter predictor variables</t>
  </si>
  <si>
    <t>Selection of Reference P formulae</t>
  </si>
  <si>
    <t>Reference TP calculation</t>
  </si>
  <si>
    <t>Boundary EQR values</t>
  </si>
  <si>
    <t>Lower Boundary value for class of</t>
  </si>
  <si>
    <t>WaterBodyID</t>
  </si>
  <si>
    <t>Lake Name</t>
  </si>
  <si>
    <r>
      <rPr>
        <b/>
        <sz val="10"/>
        <rFont val="Arial"/>
        <family val="2"/>
      </rPr>
      <t>Humic conditions</t>
    </r>
    <r>
      <rPr>
        <sz val="10"/>
        <rFont val="Arial"/>
        <family val="2"/>
      </rPr>
      <t>; "</t>
    </r>
    <r>
      <rPr>
        <b/>
        <sz val="10"/>
        <rFont val="Arial"/>
        <family val="2"/>
      </rPr>
      <t>0</t>
    </r>
    <r>
      <rPr>
        <sz val="10"/>
        <rFont val="Arial"/>
        <family val="2"/>
      </rPr>
      <t>" denotes not taken into account, "</t>
    </r>
    <r>
      <rPr>
        <b/>
        <sz val="10"/>
        <rFont val="Arial"/>
        <family val="2"/>
      </rPr>
      <t>1</t>
    </r>
    <r>
      <rPr>
        <sz val="10"/>
        <rFont val="Arial"/>
        <family val="2"/>
      </rPr>
      <t>" denotes taken into account (currently only for lakes in Northern Ireland)</t>
    </r>
  </si>
  <si>
    <r>
      <rPr>
        <b/>
        <sz val="10"/>
        <rFont val="Arial"/>
        <family val="2"/>
      </rPr>
      <t>Region</t>
    </r>
    <r>
      <rPr>
        <sz val="10"/>
        <rFont val="Arial"/>
        <family val="2"/>
      </rPr>
      <t>; Northern/atlantic, "</t>
    </r>
    <r>
      <rPr>
        <b/>
        <sz val="10"/>
        <rFont val="Arial"/>
        <family val="2"/>
      </rPr>
      <t>N</t>
    </r>
    <r>
      <rPr>
        <sz val="12"/>
        <color theme="1"/>
        <rFont val="Arial"/>
        <family val="2"/>
      </rPr>
      <t>" or Central, "</t>
    </r>
    <r>
      <rPr>
        <b/>
        <sz val="10"/>
        <rFont val="Arial"/>
        <family val="2"/>
      </rPr>
      <t>C</t>
    </r>
    <r>
      <rPr>
        <sz val="12"/>
        <color theme="1"/>
        <rFont val="Arial"/>
        <family val="2"/>
      </rPr>
      <t>"</t>
    </r>
  </si>
  <si>
    <t xml:space="preserve">Mean observed alkalinity </t>
  </si>
  <si>
    <t>Mean Depth</t>
  </si>
  <si>
    <t>Mean depth used.  Minimum value, 1m</t>
  </si>
  <si>
    <r>
      <rPr>
        <b/>
        <sz val="10"/>
        <rFont val="Arial"/>
        <family val="2"/>
      </rPr>
      <t>Morpho-edaphic index</t>
    </r>
    <r>
      <rPr>
        <sz val="10"/>
        <rFont val="Arial"/>
        <family val="2"/>
      </rPr>
      <t xml:space="preserve"> (MEI)</t>
    </r>
  </si>
  <si>
    <r>
      <rPr>
        <b/>
        <sz val="10"/>
        <rFont val="Arial"/>
        <family val="2"/>
      </rPr>
      <t>Category</t>
    </r>
    <r>
      <rPr>
        <sz val="10"/>
        <rFont val="Arial"/>
        <family val="2"/>
      </rPr>
      <t xml:space="preserve"> of reference P value used, either site-specific "</t>
    </r>
    <r>
      <rPr>
        <b/>
        <sz val="10"/>
        <rFont val="Arial"/>
        <family val="2"/>
      </rPr>
      <t>S</t>
    </r>
    <r>
      <rPr>
        <sz val="10"/>
        <rFont val="Arial"/>
        <family val="2"/>
      </rPr>
      <t>" or type-specific "</t>
    </r>
    <r>
      <rPr>
        <b/>
        <sz val="10"/>
        <rFont val="Arial"/>
        <family val="2"/>
      </rPr>
      <t>T</t>
    </r>
    <r>
      <rPr>
        <sz val="10"/>
        <rFont val="Arial"/>
        <family val="2"/>
      </rPr>
      <t>"</t>
    </r>
  </si>
  <si>
    <r>
      <rPr>
        <b/>
        <sz val="10"/>
        <rFont val="Arial"/>
        <family val="2"/>
      </rPr>
      <t>Reference total phosphorus</t>
    </r>
    <r>
      <rPr>
        <sz val="10"/>
        <rFont val="Arial"/>
        <family val="2"/>
      </rPr>
      <t xml:space="preserve"> concentration (as geometric mean). Maximum 35ug/L</t>
    </r>
  </si>
  <si>
    <r>
      <rPr>
        <b/>
        <sz val="10"/>
        <rFont val="Arial"/>
        <family val="2"/>
      </rPr>
      <t>High/Good</t>
    </r>
    <r>
      <rPr>
        <sz val="10"/>
        <rFont val="Arial"/>
        <family val="2"/>
      </rPr>
      <t xml:space="preserve">  Minimum 0.7</t>
    </r>
  </si>
  <si>
    <r>
      <rPr>
        <b/>
        <sz val="10"/>
        <rFont val="Arial"/>
        <family val="2"/>
      </rPr>
      <t>Good/Moderate</t>
    </r>
    <r>
      <rPr>
        <sz val="10"/>
        <rFont val="Arial"/>
        <family val="2"/>
      </rPr>
      <t xml:space="preserve">  Minimum 0.46</t>
    </r>
  </si>
  <si>
    <r>
      <rPr>
        <b/>
        <sz val="10"/>
        <rFont val="Arial"/>
        <family val="2"/>
      </rPr>
      <t>High</t>
    </r>
    <r>
      <rPr>
        <sz val="10"/>
        <rFont val="Arial"/>
        <family val="2"/>
      </rPr>
      <t xml:space="preserve"> (minimum 5ug/L)</t>
    </r>
  </si>
  <si>
    <r>
      <rPr>
        <b/>
        <sz val="10"/>
        <rFont val="Arial"/>
        <family val="2"/>
      </rPr>
      <t>Good</t>
    </r>
    <r>
      <rPr>
        <sz val="10"/>
        <rFont val="Arial"/>
        <family val="2"/>
      </rPr>
      <t xml:space="preserve"> (minimum 8ug/L)</t>
    </r>
  </si>
  <si>
    <t>uEq/L</t>
  </si>
  <si>
    <t>m</t>
  </si>
  <si>
    <t>ug/L</t>
  </si>
  <si>
    <t>MAS</t>
  </si>
  <si>
    <t>N</t>
  </si>
  <si>
    <t>Type</t>
  </si>
  <si>
    <t>Description</t>
  </si>
  <si>
    <t>HAD</t>
  </si>
  <si>
    <t>High alkalinity, Deep</t>
  </si>
  <si>
    <t>HA</t>
  </si>
  <si>
    <t>High alkalinity</t>
  </si>
  <si>
    <t>MA</t>
  </si>
  <si>
    <t>Moderate alkalinity</t>
  </si>
  <si>
    <t>200-1000 uEq/L  (10-50 mg/L CaCO3)</t>
  </si>
  <si>
    <t>HAS</t>
  </si>
  <si>
    <t>High alkalinity, Shallow</t>
  </si>
  <si>
    <t>LA</t>
  </si>
  <si>
    <t>Low alkalinity</t>
  </si>
  <si>
    <t>HAVS</t>
  </si>
  <si>
    <t>High alkalinity, Very Shallow</t>
  </si>
  <si>
    <t>D</t>
  </si>
  <si>
    <t>Deep</t>
  </si>
  <si>
    <t>&gt; 15 m mean depth</t>
  </si>
  <si>
    <t>S</t>
  </si>
  <si>
    <t>Shallow</t>
  </si>
  <si>
    <t>3-15 m mean depth</t>
  </si>
  <si>
    <t>LAD</t>
  </si>
  <si>
    <t>Low alkalinity, Deep</t>
  </si>
  <si>
    <t>VS</t>
  </si>
  <si>
    <t>Very Shallow</t>
  </si>
  <si>
    <t>&lt; 3 m mean depth</t>
  </si>
  <si>
    <t>LAS</t>
  </si>
  <si>
    <t>Low alkalinity, Shallow</t>
  </si>
  <si>
    <t>LAVS</t>
  </si>
  <si>
    <t>Low alkalinity, Very Shallow</t>
  </si>
  <si>
    <t>MAD</t>
  </si>
  <si>
    <t>Moderate alkalinity, Deep</t>
  </si>
  <si>
    <t>Marl, Shallow</t>
  </si>
  <si>
    <t>Marl, Very Shallow</t>
  </si>
  <si>
    <t>Moderate alkalinity, Shallow</t>
  </si>
  <si>
    <t>MAVS</t>
  </si>
  <si>
    <t>Moderate alkalinity, Very Shallow</t>
  </si>
  <si>
    <r>
      <rPr>
        <b/>
        <sz val="10"/>
        <rFont val="Arial"/>
        <family val="2"/>
      </rPr>
      <t>Type</t>
    </r>
    <r>
      <rPr>
        <sz val="10"/>
        <rFont val="Arial"/>
        <family val="2"/>
      </rPr>
      <t xml:space="preserve"> - for definitions see "Type" worksheet</t>
    </r>
  </si>
  <si>
    <r>
      <rPr>
        <b/>
        <sz val="12"/>
        <color theme="1"/>
        <rFont val="Arial"/>
        <family val="2"/>
      </rPr>
      <t>Depth flag</t>
    </r>
    <r>
      <rPr>
        <sz val="12"/>
        <color theme="1"/>
        <rFont val="Arial"/>
        <family val="2"/>
      </rPr>
      <t xml:space="preserve"> - use "1" where mean depth is uncertain, use "3" where mean depth is measured.</t>
    </r>
  </si>
  <si>
    <r>
      <rPr>
        <b/>
        <sz val="10"/>
        <rFont val="Arial"/>
        <family val="2"/>
      </rPr>
      <t>Number of alkalinity measurements used to calculate mean</t>
    </r>
    <r>
      <rPr>
        <sz val="10"/>
        <rFont val="Arial"/>
        <family val="2"/>
      </rPr>
      <t>.  Mean value will not be used if n&lt;4</t>
    </r>
  </si>
  <si>
    <r>
      <t xml:space="preserve">Altitude </t>
    </r>
    <r>
      <rPr>
        <sz val="10"/>
        <rFont val="Arial"/>
        <family val="2"/>
      </rPr>
      <t xml:space="preserve"> If &lt; 1m, replace altitude with 1m</t>
    </r>
  </si>
  <si>
    <t>Example lake</t>
  </si>
  <si>
    <r>
      <t xml:space="preserve">Moderate </t>
    </r>
    <r>
      <rPr>
        <sz val="10"/>
        <rFont val="Arial"/>
        <family val="2"/>
      </rPr>
      <t>(minimum 16ug/L)</t>
    </r>
  </si>
  <si>
    <r>
      <t xml:space="preserve">Poor </t>
    </r>
    <r>
      <rPr>
        <sz val="10"/>
        <rFont val="Arial"/>
        <family val="2"/>
      </rPr>
      <t>(minimum 32ug/L)</t>
    </r>
  </si>
  <si>
    <r>
      <t xml:space="preserve">LU1 - </t>
    </r>
    <r>
      <rPr>
        <sz val="10"/>
        <rFont val="Arial"/>
        <family val="2"/>
      </rPr>
      <t>see "LUTABLE" worksheet for more information</t>
    </r>
  </si>
  <si>
    <r>
      <t>LU2 -</t>
    </r>
    <r>
      <rPr>
        <sz val="10"/>
        <rFont val="Arial"/>
        <family val="2"/>
      </rPr>
      <t xml:space="preserve"> see "LUTABLE" worksheet for more information</t>
    </r>
  </si>
  <si>
    <r>
      <t>Number of alkalinity measurements used to calculate mean</t>
    </r>
    <r>
      <rPr>
        <sz val="10"/>
        <rFont val="Arial"/>
        <family val="2"/>
      </rPr>
      <t>.  Mean value will not be used if n&lt;4</t>
    </r>
  </si>
  <si>
    <r>
      <rPr>
        <b/>
        <sz val="10"/>
        <color theme="1"/>
        <rFont val="Arial"/>
        <family val="2"/>
      </rPr>
      <t>Depth flag</t>
    </r>
    <r>
      <rPr>
        <sz val="10"/>
        <color theme="1"/>
        <rFont val="Arial"/>
        <family val="2"/>
      </rPr>
      <t xml:space="preserve"> - use "1" where mean depth is uncertain, use "3" where mean depth is measured.</t>
    </r>
  </si>
  <si>
    <t>Type-specific HG boundary, ug/L</t>
  </si>
  <si>
    <t>Type-specific GM boundary, ug/L</t>
  </si>
  <si>
    <t>Type-specific MP boundary, ug/L</t>
  </si>
  <si>
    <t>Type-specific PB boundary, ug/L</t>
  </si>
  <si>
    <t>Lake information</t>
  </si>
  <si>
    <t>Waterbody information</t>
  </si>
  <si>
    <t>Enter lake boundary values</t>
  </si>
  <si>
    <t>Enter lake total P data</t>
  </si>
  <si>
    <t>Calculations to determine statistical confidence of the classification</t>
  </si>
  <si>
    <t>Waterbody reference and boundary Total P values, ug/L.  Take from Lake TP ref_boundary calculatorv4.xls</t>
  </si>
  <si>
    <t>Waterbody Total P data.  Units must be in ug/L.  Take the Log10 of each data point and from the log-transformed data calculate the mean, standard deviation and number of data points</t>
  </si>
  <si>
    <t>Geometric mean and face value classification</t>
  </si>
  <si>
    <r>
      <t xml:space="preserve">Statistical confidence WB is classified </t>
    </r>
    <r>
      <rPr>
        <b/>
        <i/>
        <sz val="11"/>
        <rFont val="Arial"/>
        <family val="2"/>
      </rPr>
      <t>worse than</t>
    </r>
    <r>
      <rPr>
        <sz val="11"/>
        <rFont val="Arial"/>
        <family val="2"/>
      </rPr>
      <t>:</t>
    </r>
  </si>
  <si>
    <t>Statistical confidence WB is classified within a given status class.  The sum of these values must = 1</t>
  </si>
  <si>
    <t>WBID</t>
  </si>
  <si>
    <t>Lake name</t>
  </si>
  <si>
    <t>Reference TP, ug/L</t>
  </si>
  <si>
    <t>H/G boundary, ug/L</t>
  </si>
  <si>
    <t>G/M boundary, ug/L</t>
  </si>
  <si>
    <t>M/P boundary, ug/L</t>
  </si>
  <si>
    <t>P/B boundary, ug/L</t>
  </si>
  <si>
    <r>
      <rPr>
        <b/>
        <sz val="10"/>
        <color indexed="8"/>
        <rFont val="Arial"/>
        <family val="2"/>
      </rPr>
      <t>Mean of Log10 TP</t>
    </r>
    <r>
      <rPr>
        <sz val="10"/>
        <color indexed="8"/>
        <rFont val="Arial"/>
        <family val="2"/>
      </rPr>
      <t xml:space="preserve"> </t>
    </r>
  </si>
  <si>
    <r>
      <rPr>
        <b/>
        <sz val="10"/>
        <color indexed="8"/>
        <rFont val="Arial"/>
        <family val="2"/>
      </rPr>
      <t>Standard Deviation of Log10 TP</t>
    </r>
    <r>
      <rPr>
        <sz val="10"/>
        <color indexed="8"/>
        <rFont val="Arial"/>
        <family val="2"/>
      </rPr>
      <t xml:space="preserve"> </t>
    </r>
  </si>
  <si>
    <r>
      <rPr>
        <b/>
        <sz val="10"/>
        <color indexed="8"/>
        <rFont val="Arial"/>
        <family val="2"/>
      </rPr>
      <t>Count of Log10 TP</t>
    </r>
    <r>
      <rPr>
        <sz val="10"/>
        <color indexed="8"/>
        <rFont val="Arial"/>
        <family val="2"/>
      </rPr>
      <t xml:space="preserve"> (number of data points from which the mean and standard deviation are calculated)</t>
    </r>
  </si>
  <si>
    <t>Geometric mean TP, ug/L</t>
  </si>
  <si>
    <t xml:space="preserve">Face Value TP class </t>
  </si>
  <si>
    <r>
      <rPr>
        <b/>
        <sz val="10"/>
        <rFont val="Arial"/>
        <family val="2"/>
      </rPr>
      <t>Face Value TP class (numeric)</t>
    </r>
    <r>
      <rPr>
        <sz val="10"/>
        <rFont val="Arial"/>
        <family val="2"/>
      </rPr>
      <t xml:space="preserve"> 6 = High, 4 = Good, 3 = Moderate, 2 = Poor, 1 = Bad, 0 = missing data</t>
    </r>
  </si>
  <si>
    <t>High status</t>
  </si>
  <si>
    <t>Good status</t>
  </si>
  <si>
    <t>Moderate status</t>
  </si>
  <si>
    <t>Poor status</t>
  </si>
  <si>
    <t>Confidence of High status</t>
  </si>
  <si>
    <t>Confidence of Good status</t>
  </si>
  <si>
    <t xml:space="preserve">Confidence of Moderate status </t>
  </si>
  <si>
    <t>Confidence of Poor status</t>
  </si>
  <si>
    <t>Confidence of Bad status</t>
  </si>
  <si>
    <t>Check</t>
  </si>
  <si>
    <t>&gt; 1000 uEq/L (&gt; 50 mg/L CaCO3)</t>
  </si>
  <si>
    <t>&lt; 200 uEq/L (&lt; 10 mg/L CaCO3)</t>
  </si>
</sst>
</file>

<file path=xl/styles.xml><?xml version="1.0" encoding="utf-8"?>
<styleSheet xmlns="http://schemas.openxmlformats.org/spreadsheetml/2006/main">
  <numFmts count="1">
    <numFmt numFmtId="164" formatCode="0.000"/>
  </numFmts>
  <fonts count="21">
    <font>
      <sz val="12"/>
      <color theme="1"/>
      <name val="Arial"/>
      <family val="2"/>
    </font>
    <font>
      <b/>
      <sz val="12"/>
      <color theme="1"/>
      <name val="Arial"/>
      <family val="2"/>
    </font>
    <font>
      <b/>
      <sz val="10"/>
      <name val="Arial"/>
      <family val="2"/>
    </font>
    <font>
      <b/>
      <sz val="8"/>
      <color indexed="81"/>
      <name val="Tahoma"/>
    </font>
    <font>
      <sz val="8"/>
      <color indexed="81"/>
      <name val="Tahoma"/>
    </font>
    <font>
      <sz val="10"/>
      <name val="Arial"/>
      <family val="2"/>
    </font>
    <font>
      <sz val="10"/>
      <color indexed="23"/>
      <name val="Arial"/>
      <family val="2"/>
    </font>
    <font>
      <sz val="10"/>
      <color indexed="8"/>
      <name val="Arial"/>
    </font>
    <font>
      <sz val="11"/>
      <color indexed="8"/>
      <name val="Calibri"/>
      <charset val="186"/>
    </font>
    <font>
      <sz val="10"/>
      <color indexed="8"/>
      <name val="MS Sans Serif"/>
    </font>
    <font>
      <sz val="10"/>
      <color indexed="10"/>
      <name val="Arial"/>
      <family val="2"/>
    </font>
    <font>
      <sz val="12"/>
      <color indexed="8"/>
      <name val="Calibri"/>
      <family val="2"/>
    </font>
    <font>
      <b/>
      <sz val="10"/>
      <color theme="1"/>
      <name val="Arial"/>
      <family val="2"/>
    </font>
    <font>
      <sz val="10"/>
      <color theme="1"/>
      <name val="Arial"/>
      <family val="2"/>
    </font>
    <font>
      <sz val="11"/>
      <color indexed="8"/>
      <name val="Calibri"/>
      <family val="2"/>
    </font>
    <font>
      <sz val="10"/>
      <color indexed="8"/>
      <name val="Arial"/>
      <family val="2"/>
    </font>
    <font>
      <sz val="11"/>
      <name val="Arial"/>
      <family val="2"/>
    </font>
    <font>
      <sz val="12"/>
      <name val="Arial"/>
      <family val="2"/>
    </font>
    <font>
      <b/>
      <sz val="12"/>
      <name val="Arial"/>
      <family val="2"/>
    </font>
    <font>
      <b/>
      <i/>
      <sz val="11"/>
      <name val="Arial"/>
      <family val="2"/>
    </font>
    <font>
      <b/>
      <sz val="10"/>
      <color indexed="8"/>
      <name val="Arial"/>
      <family val="2"/>
    </font>
  </fonts>
  <fills count="16">
    <fill>
      <patternFill patternType="none"/>
    </fill>
    <fill>
      <patternFill patternType="gray125"/>
    </fill>
    <fill>
      <patternFill patternType="solid">
        <fgColor theme="8" tint="0.39997558519241921"/>
        <bgColor indexed="64"/>
      </patternFill>
    </fill>
    <fill>
      <patternFill patternType="solid">
        <fgColor theme="7" tint="0.39997558519241921"/>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indexed="41"/>
        <bgColor indexed="8"/>
      </patternFill>
    </fill>
    <fill>
      <patternFill patternType="solid">
        <fgColor theme="0" tint="-0.249977111117893"/>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249977111117893"/>
        <bgColor indexed="0"/>
      </patternFill>
    </fill>
    <fill>
      <patternFill patternType="solid">
        <fgColor theme="5" tint="0.59999389629810485"/>
        <bgColor indexed="0"/>
      </patternFill>
    </fill>
    <fill>
      <patternFill patternType="solid">
        <fgColor theme="6" tint="0.59999389629810485"/>
        <bgColor indexed="0"/>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22"/>
      </left>
      <right style="thin">
        <color indexed="22"/>
      </right>
      <top/>
      <bottom style="thin">
        <color indexed="22"/>
      </bottom>
      <diagonal/>
    </border>
  </borders>
  <cellStyleXfs count="7">
    <xf numFmtId="0" fontId="0" fillId="0" borderId="0"/>
    <xf numFmtId="0" fontId="7" fillId="0" borderId="0"/>
    <xf numFmtId="0" fontId="9" fillId="0" borderId="0"/>
    <xf numFmtId="0" fontId="15" fillId="0" borderId="0"/>
    <xf numFmtId="0" fontId="15" fillId="0" borderId="0"/>
    <xf numFmtId="0" fontId="15" fillId="0" borderId="0"/>
    <xf numFmtId="0" fontId="15" fillId="0" borderId="0"/>
  </cellStyleXfs>
  <cellXfs count="153">
    <xf numFmtId="0" fontId="0" fillId="0" borderId="0" xfId="0"/>
    <xf numFmtId="0" fontId="2" fillId="2" borderId="1" xfId="0" applyFont="1" applyFill="1" applyBorder="1" applyAlignment="1">
      <alignment horizontal="center" wrapText="1"/>
    </xf>
    <xf numFmtId="0" fontId="2" fillId="0" borderId="2" xfId="0" applyFont="1" applyBorder="1" applyAlignment="1">
      <alignment horizontal="center" wrapText="1"/>
    </xf>
    <xf numFmtId="0" fontId="0" fillId="0" borderId="0" xfId="0" applyAlignment="1">
      <alignment wrapText="1"/>
    </xf>
    <xf numFmtId="0" fontId="2" fillId="3" borderId="1" xfId="0" applyFont="1" applyFill="1" applyBorder="1" applyAlignment="1">
      <alignment horizontal="center" wrapText="1"/>
    </xf>
    <xf numFmtId="0" fontId="2" fillId="0" borderId="3" xfId="0" applyFont="1" applyBorder="1" applyAlignment="1">
      <alignment wrapText="1"/>
    </xf>
    <xf numFmtId="0" fontId="2" fillId="0" borderId="2" xfId="0" applyFont="1" applyBorder="1" applyAlignment="1">
      <alignment wrapText="1"/>
    </xf>
    <xf numFmtId="0" fontId="0" fillId="0" borderId="4"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0" xfId="0" applyBorder="1"/>
    <xf numFmtId="0" fontId="0" fillId="0" borderId="5" xfId="0" applyBorder="1"/>
    <xf numFmtId="0" fontId="0" fillId="0" borderId="7" xfId="0" applyBorder="1"/>
    <xf numFmtId="0" fontId="0" fillId="0" borderId="8" xfId="0" applyBorder="1"/>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6" fillId="0" borderId="0" xfId="0" applyNumberFormat="1" applyFont="1" applyFill="1" applyBorder="1" applyAlignment="1">
      <alignment horizontal="right" wrapText="1"/>
    </xf>
    <xf numFmtId="0" fontId="0" fillId="0" borderId="0" xfId="0" applyNumberFormat="1" applyBorder="1" applyAlignment="1">
      <alignment wrapText="1"/>
    </xf>
    <xf numFmtId="0" fontId="5" fillId="4" borderId="0"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wrapText="1"/>
    </xf>
    <xf numFmtId="2" fontId="5" fillId="5" borderId="4" xfId="0" applyNumberFormat="1" applyFont="1" applyFill="1" applyBorder="1" applyAlignment="1">
      <alignment horizontal="center" vertical="top" wrapText="1"/>
    </xf>
    <xf numFmtId="2" fontId="5" fillId="5" borderId="0" xfId="0" applyNumberFormat="1" applyFont="1" applyFill="1" applyBorder="1" applyAlignment="1">
      <alignment horizontal="center" vertical="top" wrapText="1"/>
    </xf>
    <xf numFmtId="0" fontId="0" fillId="0" borderId="0" xfId="0" applyNumberFormat="1" applyBorder="1" applyAlignment="1">
      <alignment vertical="top" wrapText="1"/>
    </xf>
    <xf numFmtId="0" fontId="0" fillId="4" borderId="0" xfId="0" applyNumberFormat="1" applyFill="1" applyBorder="1" applyAlignment="1">
      <alignment horizontal="center" vertical="top" wrapText="1"/>
    </xf>
    <xf numFmtId="0" fontId="0" fillId="4" borderId="0" xfId="0" applyNumberFormat="1" applyFill="1" applyBorder="1" applyAlignment="1">
      <alignment horizontal="center" vertical="top" textRotation="90" wrapText="1"/>
    </xf>
    <xf numFmtId="0" fontId="0" fillId="6" borderId="0" xfId="0" applyNumberFormat="1" applyFill="1" applyBorder="1" applyAlignment="1">
      <alignment horizontal="center" vertical="top" wrapText="1"/>
    </xf>
    <xf numFmtId="164" fontId="0" fillId="5" borderId="0" xfId="0" applyNumberFormat="1" applyFill="1" applyBorder="1" applyAlignment="1">
      <alignment horizontal="center" vertical="top" wrapText="1"/>
    </xf>
    <xf numFmtId="0" fontId="0" fillId="5" borderId="0" xfId="0" applyNumberFormat="1" applyFill="1" applyBorder="1" applyAlignment="1">
      <alignment horizontal="center" vertical="top" textRotation="90" wrapText="1"/>
    </xf>
    <xf numFmtId="0" fontId="0" fillId="0" borderId="0" xfId="0" applyNumberFormat="1" applyBorder="1" applyAlignment="1">
      <alignment horizontal="center" vertical="top" wrapText="1"/>
    </xf>
    <xf numFmtId="0" fontId="8" fillId="0" borderId="12" xfId="1" applyFont="1" applyFill="1" applyBorder="1" applyAlignment="1">
      <alignment horizontal="right" wrapText="1"/>
    </xf>
    <xf numFmtId="0" fontId="8" fillId="0" borderId="12" xfId="1" applyFont="1" applyFill="1" applyBorder="1" applyAlignment="1">
      <alignment wrapText="1"/>
    </xf>
    <xf numFmtId="2" fontId="8" fillId="0" borderId="12" xfId="1" applyNumberFormat="1" applyFont="1" applyFill="1" applyBorder="1" applyAlignment="1">
      <alignment horizontal="right" wrapText="1"/>
    </xf>
    <xf numFmtId="0" fontId="7" fillId="0" borderId="0" xfId="1"/>
    <xf numFmtId="0" fontId="6" fillId="0" borderId="0" xfId="2" applyNumberFormat="1" applyFont="1" applyFill="1" applyBorder="1" applyAlignment="1">
      <alignment horizontal="right" wrapText="1"/>
    </xf>
    <xf numFmtId="164" fontId="10" fillId="5" borderId="0" xfId="0" applyNumberFormat="1" applyFont="1" applyFill="1" applyBorder="1" applyAlignment="1">
      <alignment horizontal="right"/>
    </xf>
    <xf numFmtId="0" fontId="7" fillId="5" borderId="0" xfId="2" applyNumberFormat="1" applyFont="1" applyFill="1" applyBorder="1" applyAlignment="1">
      <alignment horizontal="center" wrapText="1"/>
    </xf>
    <xf numFmtId="1" fontId="10" fillId="5" borderId="0" xfId="0" applyNumberFormat="1" applyFont="1" applyFill="1" applyBorder="1" applyAlignment="1">
      <alignment horizontal="right"/>
    </xf>
    <xf numFmtId="2" fontId="10" fillId="7" borderId="4" xfId="2" applyNumberFormat="1" applyFont="1" applyFill="1" applyBorder="1" applyAlignment="1">
      <alignment horizontal="right" wrapText="1"/>
    </xf>
    <xf numFmtId="2" fontId="10" fillId="5" borderId="0" xfId="0" applyNumberFormat="1" applyFont="1" applyFill="1" applyBorder="1" applyAlignment="1">
      <alignment horizontal="right"/>
    </xf>
    <xf numFmtId="1" fontId="10" fillId="5" borderId="4" xfId="0" applyNumberFormat="1" applyFont="1" applyFill="1" applyBorder="1" applyAlignment="1">
      <alignment horizontal="right"/>
    </xf>
    <xf numFmtId="0" fontId="0" fillId="0" borderId="0" xfId="0" applyNumberFormat="1" applyBorder="1"/>
    <xf numFmtId="0" fontId="2" fillId="0" borderId="1" xfId="0" applyFont="1" applyBorder="1"/>
    <xf numFmtId="0" fontId="2" fillId="0" borderId="3" xfId="0" applyFont="1" applyBorder="1"/>
    <xf numFmtId="0" fontId="0" fillId="0" borderId="3" xfId="0" applyBorder="1"/>
    <xf numFmtId="0" fontId="0" fillId="0" borderId="2" xfId="0" applyBorder="1"/>
    <xf numFmtId="0" fontId="5" fillId="0" borderId="4" xfId="0" applyFont="1" applyBorder="1" applyAlignment="1">
      <alignment horizontal="center"/>
    </xf>
    <xf numFmtId="0" fontId="5" fillId="0" borderId="0" xfId="0" applyFont="1" applyBorder="1"/>
    <xf numFmtId="0" fontId="5" fillId="0" borderId="0" xfId="0" applyFont="1"/>
    <xf numFmtId="0" fontId="5" fillId="0" borderId="6" xfId="0" applyFont="1" applyBorder="1" applyAlignment="1">
      <alignment horizontal="center"/>
    </xf>
    <xf numFmtId="0" fontId="5" fillId="0" borderId="7" xfId="0" applyFont="1" applyBorder="1"/>
    <xf numFmtId="0" fontId="2" fillId="4" borderId="9" xfId="0" applyNumberFormat="1" applyFont="1" applyFill="1" applyBorder="1" applyAlignment="1">
      <alignment vertical="top" wrapText="1"/>
    </xf>
    <xf numFmtId="0" fontId="5" fillId="4" borderId="10" xfId="0" applyNumberFormat="1" applyFont="1" applyFill="1" applyBorder="1" applyAlignment="1">
      <alignment horizontal="center" vertical="top" wrapText="1"/>
    </xf>
    <xf numFmtId="0" fontId="5" fillId="4" borderId="13" xfId="0" applyNumberFormat="1" applyFont="1" applyFill="1" applyBorder="1" applyAlignment="1">
      <alignment horizontal="center" vertical="top" wrapText="1"/>
    </xf>
    <xf numFmtId="1" fontId="5" fillId="5" borderId="11" xfId="0" applyNumberFormat="1" applyFont="1" applyFill="1" applyBorder="1" applyAlignment="1">
      <alignment horizontal="center" vertical="top" wrapText="1"/>
    </xf>
    <xf numFmtId="0" fontId="5" fillId="4" borderId="13" xfId="0" applyNumberFormat="1" applyFont="1" applyFill="1" applyBorder="1" applyAlignment="1">
      <alignment vertical="top" wrapText="1"/>
    </xf>
    <xf numFmtId="0" fontId="2" fillId="4" borderId="13" xfId="0" applyNumberFormat="1" applyFont="1" applyFill="1" applyBorder="1" applyAlignment="1">
      <alignment vertical="top" wrapText="1"/>
    </xf>
    <xf numFmtId="0" fontId="0" fillId="6" borderId="13" xfId="0" applyNumberFormat="1" applyFill="1" applyBorder="1" applyAlignment="1">
      <alignment vertical="top" wrapText="1"/>
    </xf>
    <xf numFmtId="164" fontId="5" fillId="5" borderId="13" xfId="0" applyNumberFormat="1" applyFont="1" applyFill="1" applyBorder="1" applyAlignment="1">
      <alignment horizontal="center" vertical="top" wrapText="1"/>
    </xf>
    <xf numFmtId="0" fontId="5" fillId="5" borderId="13" xfId="0" applyNumberFormat="1" applyFont="1" applyFill="1" applyBorder="1" applyAlignment="1">
      <alignment horizontal="center" vertical="top" wrapText="1"/>
    </xf>
    <xf numFmtId="1" fontId="5" fillId="5" borderId="13" xfId="0" applyNumberFormat="1" applyFont="1" applyFill="1" applyBorder="1" applyAlignment="1">
      <alignment horizontal="center" vertical="top" wrapText="1"/>
    </xf>
    <xf numFmtId="2" fontId="5" fillId="5" borderId="13" xfId="0" applyNumberFormat="1" applyFont="1" applyFill="1" applyBorder="1" applyAlignment="1">
      <alignment horizontal="center" vertical="top" wrapText="1"/>
    </xf>
    <xf numFmtId="1" fontId="2" fillId="5" borderId="13" xfId="0" applyNumberFormat="1" applyFont="1" applyFill="1" applyBorder="1" applyAlignment="1">
      <alignment horizontal="center" vertical="top" wrapText="1"/>
    </xf>
    <xf numFmtId="0" fontId="2" fillId="3" borderId="13" xfId="0" applyFont="1" applyFill="1" applyBorder="1" applyAlignment="1">
      <alignment vertical="top" wrapText="1"/>
    </xf>
    <xf numFmtId="0" fontId="2" fillId="2" borderId="13" xfId="0" applyFont="1" applyFill="1" applyBorder="1" applyAlignment="1">
      <alignment vertical="top" wrapText="1"/>
    </xf>
    <xf numFmtId="0" fontId="7" fillId="0" borderId="0" xfId="1" applyFill="1"/>
    <xf numFmtId="0" fontId="0" fillId="0" borderId="0" xfId="0" applyFill="1"/>
    <xf numFmtId="0" fontId="6" fillId="0" borderId="13" xfId="0" applyNumberFormat="1" applyFont="1" applyFill="1" applyBorder="1" applyAlignment="1">
      <alignment horizontal="center" vertical="top" wrapText="1"/>
    </xf>
    <xf numFmtId="0" fontId="11" fillId="0" borderId="12" xfId="1" applyFont="1" applyFill="1" applyBorder="1" applyAlignment="1">
      <alignment horizontal="right" wrapText="1"/>
    </xf>
    <xf numFmtId="0" fontId="11" fillId="0" borderId="12" xfId="1" applyFont="1" applyFill="1" applyBorder="1" applyAlignment="1">
      <alignment wrapText="1"/>
    </xf>
    <xf numFmtId="2" fontId="11" fillId="0" borderId="12" xfId="1" applyNumberFormat="1" applyFont="1" applyFill="1" applyBorder="1" applyAlignment="1">
      <alignment horizontal="right" wrapText="1"/>
    </xf>
    <xf numFmtId="0" fontId="12" fillId="4" borderId="13" xfId="0" applyNumberFormat="1" applyFont="1" applyFill="1" applyBorder="1" applyAlignment="1">
      <alignment vertical="top" wrapText="1"/>
    </xf>
    <xf numFmtId="0" fontId="14" fillId="0" borderId="12" xfId="1" applyFont="1" applyFill="1" applyBorder="1" applyAlignment="1">
      <alignment wrapText="1"/>
    </xf>
    <xf numFmtId="0" fontId="18" fillId="8" borderId="1" xfId="0" applyFont="1" applyFill="1" applyBorder="1" applyAlignment="1">
      <alignment horizontal="left" vertical="center"/>
    </xf>
    <xf numFmtId="0" fontId="18" fillId="8" borderId="2" xfId="0" applyFont="1" applyFill="1" applyBorder="1" applyAlignment="1">
      <alignment horizontal="left" vertical="center"/>
    </xf>
    <xf numFmtId="0" fontId="18" fillId="8" borderId="6" xfId="0" applyFont="1" applyFill="1" applyBorder="1" applyAlignment="1">
      <alignment horizontal="left" vertical="center"/>
    </xf>
    <xf numFmtId="0" fontId="18" fillId="8" borderId="8" xfId="0" applyFont="1" applyFill="1" applyBorder="1" applyAlignment="1">
      <alignment horizontal="left" vertical="center"/>
    </xf>
    <xf numFmtId="0" fontId="20" fillId="13" borderId="14" xfId="3" applyFont="1" applyFill="1" applyBorder="1" applyAlignment="1">
      <alignment horizontal="center" vertical="center" wrapText="1"/>
    </xf>
    <xf numFmtId="0" fontId="20" fillId="13" borderId="13" xfId="3" applyFont="1" applyFill="1" applyBorder="1" applyAlignment="1">
      <alignment horizontal="center" vertical="center" wrapText="1"/>
    </xf>
    <xf numFmtId="1" fontId="20" fillId="14" borderId="13" xfId="3" applyNumberFormat="1" applyFont="1" applyFill="1" applyBorder="1" applyAlignment="1">
      <alignment horizontal="center" vertical="center" wrapText="1"/>
    </xf>
    <xf numFmtId="1" fontId="20" fillId="14" borderId="15" xfId="3" applyNumberFormat="1" applyFont="1" applyFill="1" applyBorder="1" applyAlignment="1">
      <alignment horizontal="center" vertical="center" wrapText="1"/>
    </xf>
    <xf numFmtId="1" fontId="20" fillId="14" borderId="16" xfId="3" applyNumberFormat="1" applyFont="1" applyFill="1" applyBorder="1" applyAlignment="1">
      <alignment horizontal="center" vertical="center" wrapText="1"/>
    </xf>
    <xf numFmtId="0" fontId="15" fillId="15" borderId="16" xfId="3" applyFont="1" applyFill="1" applyBorder="1" applyAlignment="1">
      <alignment horizontal="center" vertical="center" wrapText="1"/>
    </xf>
    <xf numFmtId="1" fontId="15" fillId="15" borderId="14" xfId="3" applyNumberFormat="1" applyFont="1" applyFill="1" applyBorder="1" applyAlignment="1">
      <alignment horizontal="center" vertical="center" wrapText="1"/>
    </xf>
    <xf numFmtId="0" fontId="2" fillId="11" borderId="13" xfId="0" applyFont="1" applyFill="1" applyBorder="1" applyAlignment="1">
      <alignment vertical="center" wrapText="1"/>
    </xf>
    <xf numFmtId="0" fontId="5" fillId="11" borderId="13" xfId="0" applyFont="1" applyFill="1" applyBorder="1" applyAlignment="1">
      <alignment horizontal="center" vertical="center" wrapText="1"/>
    </xf>
    <xf numFmtId="0" fontId="2" fillId="12" borderId="13" xfId="0" applyFont="1" applyFill="1" applyBorder="1" applyAlignment="1">
      <alignment vertical="center" wrapText="1"/>
    </xf>
    <xf numFmtId="2" fontId="2" fillId="2" borderId="13" xfId="0" applyNumberFormat="1" applyFont="1" applyFill="1" applyBorder="1" applyAlignment="1">
      <alignment vertical="center" wrapText="1"/>
    </xf>
    <xf numFmtId="0" fontId="2" fillId="2" borderId="13" xfId="0" applyFont="1" applyFill="1" applyBorder="1" applyAlignment="1">
      <alignment vertical="center" wrapText="1"/>
    </xf>
    <xf numFmtId="0" fontId="5" fillId="0" borderId="0" xfId="0" applyFont="1" applyFill="1" applyAlignment="1">
      <alignment vertical="center" wrapText="1"/>
    </xf>
    <xf numFmtId="0" fontId="5" fillId="0" borderId="0" xfId="0" applyFont="1" applyAlignment="1">
      <alignment vertical="center" wrapText="1"/>
    </xf>
    <xf numFmtId="2" fontId="14" fillId="0" borderId="17" xfId="4" applyNumberFormat="1" applyFont="1" applyFill="1" applyBorder="1" applyAlignment="1">
      <alignment horizontal="right" wrapText="1"/>
    </xf>
    <xf numFmtId="2" fontId="14" fillId="0" borderId="12" xfId="4" applyNumberFormat="1" applyFont="1" applyFill="1" applyBorder="1" applyAlignment="1">
      <alignment horizontal="right" wrapText="1"/>
    </xf>
    <xf numFmtId="1" fontId="5" fillId="11" borderId="0" xfId="0" applyNumberFormat="1" applyFont="1" applyFill="1"/>
    <xf numFmtId="0" fontId="5" fillId="11" borderId="0" xfId="0" applyFont="1" applyFill="1" applyAlignment="1">
      <alignment horizontal="center"/>
    </xf>
    <xf numFmtId="2" fontId="5" fillId="12" borderId="0" xfId="0" applyNumberFormat="1" applyFont="1" applyFill="1"/>
    <xf numFmtId="2" fontId="5" fillId="2" borderId="0" xfId="0" applyNumberFormat="1" applyFont="1" applyFill="1"/>
    <xf numFmtId="2" fontId="5" fillId="0" borderId="0" xfId="0" applyNumberFormat="1" applyFont="1"/>
    <xf numFmtId="0" fontId="14" fillId="0" borderId="12" xfId="4" applyFont="1" applyFill="1" applyBorder="1" applyAlignment="1">
      <alignment horizontal="right" wrapText="1"/>
    </xf>
    <xf numFmtId="0" fontId="14" fillId="0" borderId="12" xfId="4" applyFont="1" applyFill="1" applyBorder="1" applyAlignment="1">
      <alignment wrapText="1"/>
    </xf>
    <xf numFmtId="0" fontId="15" fillId="0" borderId="0" xfId="4" applyFill="1"/>
    <xf numFmtId="0" fontId="14" fillId="0" borderId="12" xfId="5" applyFont="1" applyFill="1" applyBorder="1" applyAlignment="1">
      <alignment horizontal="right" wrapText="1"/>
    </xf>
    <xf numFmtId="0" fontId="14" fillId="0" borderId="12" xfId="5" applyFont="1" applyFill="1" applyBorder="1" applyAlignment="1">
      <alignment wrapText="1"/>
    </xf>
    <xf numFmtId="1" fontId="14" fillId="0" borderId="12" xfId="5" applyNumberFormat="1" applyFont="1" applyFill="1" applyBorder="1" applyAlignment="1">
      <alignment horizontal="right" wrapText="1"/>
    </xf>
    <xf numFmtId="2" fontId="14" fillId="0" borderId="12" xfId="5" applyNumberFormat="1" applyFont="1" applyFill="1" applyBorder="1" applyAlignment="1">
      <alignment horizontal="right" wrapText="1"/>
    </xf>
    <xf numFmtId="1" fontId="14" fillId="0" borderId="12" xfId="4" applyNumberFormat="1" applyFont="1" applyFill="1" applyBorder="1" applyAlignment="1">
      <alignment horizontal="right" wrapText="1"/>
    </xf>
    <xf numFmtId="0" fontId="15" fillId="0" borderId="12" xfId="3" applyFont="1" applyFill="1" applyBorder="1" applyAlignment="1">
      <alignment horizontal="right" wrapText="1"/>
    </xf>
    <xf numFmtId="0" fontId="15" fillId="0" borderId="12" xfId="3" applyFont="1" applyFill="1" applyBorder="1" applyAlignment="1">
      <alignment wrapText="1"/>
    </xf>
    <xf numFmtId="1" fontId="15" fillId="0" borderId="12" xfId="3" applyNumberFormat="1" applyFont="1" applyFill="1" applyBorder="1" applyAlignment="1">
      <alignment horizontal="right" wrapText="1"/>
    </xf>
    <xf numFmtId="0" fontId="15" fillId="0" borderId="12" xfId="6" applyFont="1" applyFill="1" applyBorder="1" applyAlignment="1">
      <alignment horizontal="right" wrapText="1"/>
    </xf>
    <xf numFmtId="0" fontId="15" fillId="0" borderId="12" xfId="6" applyFont="1" applyFill="1" applyBorder="1" applyAlignment="1">
      <alignment wrapText="1"/>
    </xf>
    <xf numFmtId="1" fontId="15" fillId="0" borderId="12" xfId="6" applyNumberFormat="1" applyFont="1" applyFill="1" applyBorder="1" applyAlignment="1">
      <alignment horizontal="right" wrapText="1"/>
    </xf>
    <xf numFmtId="1" fontId="5" fillId="0" borderId="0" xfId="0" applyNumberFormat="1" applyFont="1" applyFill="1"/>
    <xf numFmtId="0" fontId="5" fillId="0" borderId="0" xfId="0" applyFont="1" applyFill="1"/>
    <xf numFmtId="0" fontId="5" fillId="11" borderId="0" xfId="0" applyFont="1" applyFill="1"/>
    <xf numFmtId="0" fontId="5" fillId="12" borderId="0" xfId="0" applyFont="1" applyFill="1"/>
    <xf numFmtId="0" fontId="5" fillId="2" borderId="0" xfId="0" applyFont="1" applyFill="1"/>
    <xf numFmtId="1" fontId="5" fillId="9" borderId="0" xfId="0" applyNumberFormat="1" applyFont="1" applyFill="1"/>
    <xf numFmtId="0" fontId="5" fillId="10" borderId="0" xfId="0" applyFont="1" applyFill="1"/>
    <xf numFmtId="1" fontId="5" fillId="10" borderId="0" xfId="0" applyNumberFormat="1" applyFont="1" applyFill="1"/>
    <xf numFmtId="0" fontId="5" fillId="4" borderId="9" xfId="0" applyNumberFormat="1" applyFont="1" applyFill="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1" fontId="17" fillId="5" borderId="9"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17" fillId="4" borderId="9" xfId="0" applyNumberFormat="1" applyFont="1" applyFill="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6" fillId="0" borderId="7" xfId="0" applyNumberFormat="1" applyFont="1" applyFill="1" applyBorder="1" applyAlignment="1">
      <alignment horizontal="center" wrapText="1"/>
    </xf>
    <xf numFmtId="164" fontId="17" fillId="5" borderId="9" xfId="0" applyNumberFormat="1" applyFont="1" applyFill="1" applyBorder="1" applyAlignment="1">
      <alignment horizontal="center" vertical="center" wrapText="1"/>
    </xf>
    <xf numFmtId="2" fontId="17" fillId="5" borderId="4" xfId="0" applyNumberFormat="1" applyFont="1" applyFill="1" applyBorder="1" applyAlignment="1">
      <alignment horizontal="center" vertical="center" wrapText="1"/>
    </xf>
    <xf numFmtId="0" fontId="0" fillId="0" borderId="5" xfId="0" applyFont="1" applyBorder="1" applyAlignment="1">
      <alignment horizontal="center" vertical="center" wrapText="1"/>
    </xf>
    <xf numFmtId="1" fontId="17" fillId="9" borderId="6" xfId="0" applyNumberFormat="1" applyFont="1" applyFill="1" applyBorder="1" applyAlignment="1">
      <alignmen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10" borderId="9" xfId="0" applyFont="1" applyFill="1" applyBorder="1" applyAlignment="1">
      <alignment vertical="center" wrapText="1"/>
    </xf>
    <xf numFmtId="0" fontId="17" fillId="0" borderId="10" xfId="0" applyFont="1" applyBorder="1" applyAlignment="1">
      <alignment vertical="center" wrapText="1"/>
    </xf>
    <xf numFmtId="0" fontId="17" fillId="0" borderId="11" xfId="0" applyFont="1" applyBorder="1" applyAlignment="1">
      <alignment vertical="center" wrapText="1"/>
    </xf>
    <xf numFmtId="0" fontId="18" fillId="11" borderId="9" xfId="0" applyFont="1" applyFill="1" applyBorder="1" applyAlignment="1">
      <alignment horizontal="left" vertical="center" wrapText="1"/>
    </xf>
    <xf numFmtId="0" fontId="18" fillId="11" borderId="10" xfId="0" applyFont="1" applyFill="1" applyBorder="1" applyAlignment="1">
      <alignment horizontal="left" vertical="center" wrapText="1"/>
    </xf>
    <xf numFmtId="0" fontId="18" fillId="11" borderId="11" xfId="0" applyFont="1" applyFill="1" applyBorder="1" applyAlignment="1">
      <alignment horizontal="left" vertical="center" wrapText="1"/>
    </xf>
    <xf numFmtId="1" fontId="18" fillId="9" borderId="6" xfId="0" applyNumberFormat="1" applyFont="1" applyFill="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8" fillId="10" borderId="9" xfId="0" applyFont="1" applyFill="1" applyBorder="1" applyAlignment="1">
      <alignment vertical="center" wrapText="1"/>
    </xf>
    <xf numFmtId="0" fontId="16" fillId="11" borderId="9" xfId="0" applyFont="1" applyFill="1" applyBorder="1" applyAlignment="1">
      <alignment vertical="center" wrapText="1"/>
    </xf>
    <xf numFmtId="0" fontId="16" fillId="12" borderId="9" xfId="0" applyFont="1" applyFill="1" applyBorder="1" applyAlignment="1">
      <alignment vertical="center"/>
    </xf>
    <xf numFmtId="0" fontId="16" fillId="12" borderId="10" xfId="0" applyFont="1" applyFill="1" applyBorder="1" applyAlignment="1">
      <alignment vertical="center"/>
    </xf>
    <xf numFmtId="0" fontId="16" fillId="12" borderId="11" xfId="0" applyFont="1" applyFill="1" applyBorder="1" applyAlignment="1">
      <alignment vertical="center"/>
    </xf>
    <xf numFmtId="2" fontId="16" fillId="2" borderId="9" xfId="0" applyNumberFormat="1" applyFont="1" applyFill="1" applyBorder="1" applyAlignment="1">
      <alignment vertical="center" wrapText="1"/>
    </xf>
    <xf numFmtId="0" fontId="16" fillId="0" borderId="10" xfId="0" applyFont="1" applyBorder="1" applyAlignment="1">
      <alignment vertical="center" wrapText="1"/>
    </xf>
    <xf numFmtId="0" fontId="16" fillId="0" borderId="11" xfId="0" applyFont="1" applyBorder="1" applyAlignment="1">
      <alignment vertical="center" wrapText="1"/>
    </xf>
  </cellXfs>
  <cellStyles count="7">
    <cellStyle name="Normal" xfId="0" builtinId="0"/>
    <cellStyle name="Normal_GP_QRY_EATP_Feb12" xfId="6"/>
    <cellStyle name="Normal_GP_QRY_MEI_DATA_2013" xfId="1"/>
    <cellStyle name="Normal_GP_QRY_PCompliance_EA" xfId="2"/>
    <cellStyle name="Normal_QGP_TPClass" xfId="5"/>
    <cellStyle name="Normal_QGP_TPClass2" xfId="4"/>
    <cellStyle name="Normal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228600</xdr:colOff>
      <xdr:row>0</xdr:row>
      <xdr:rowOff>133350</xdr:rowOff>
    </xdr:from>
    <xdr:to>
      <xdr:col>14</xdr:col>
      <xdr:colOff>38100</xdr:colOff>
      <xdr:row>28</xdr:row>
      <xdr:rowOff>123825</xdr:rowOff>
    </xdr:to>
    <xdr:sp macro="" textlink="">
      <xdr:nvSpPr>
        <xdr:cNvPr id="2" name="TextBox 1"/>
        <xdr:cNvSpPr txBox="1"/>
      </xdr:nvSpPr>
      <xdr:spPr>
        <a:xfrm>
          <a:off x="228600" y="133350"/>
          <a:ext cx="10477500" cy="5324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GB" sz="1100" b="1" u="sng">
              <a:solidFill>
                <a:srgbClr val="000000"/>
              </a:solidFill>
              <a:effectLst/>
              <a:latin typeface="+mn-lt"/>
              <a:ea typeface="Calibri"/>
            </a:rPr>
            <a:t>Information warning</a:t>
          </a:r>
          <a:endParaRPr lang="en-GB" sz="1200">
            <a:effectLst/>
            <a:latin typeface="Times New Roman"/>
            <a:ea typeface="Calibri"/>
          </a:endParaRPr>
        </a:p>
        <a:p>
          <a:pPr>
            <a:spcAft>
              <a:spcPts val="0"/>
            </a:spcAft>
          </a:pPr>
          <a:r>
            <a:rPr lang="en-GB" sz="1100">
              <a:effectLst/>
              <a:latin typeface="+mn-lt"/>
              <a:ea typeface="Calibri"/>
            </a:rPr>
            <a:t>We (UKTAG) do not promise that the Information supplied to You will always be accurate, free from </a:t>
          </a:r>
          <a:r>
            <a:rPr lang="en-GB" sz="1100">
              <a:solidFill>
                <a:srgbClr val="000000"/>
              </a:solidFill>
              <a:effectLst/>
              <a:latin typeface="+mn-lt"/>
              <a:ea typeface="Calibri"/>
            </a:rPr>
            <a:t>viruses and other malicious or damaging code (if electronic), complete or up to date or that the Information will provide any particular facilities or functions or be suitable for any particular purpose. You must ensure that the Information meets your needs and are entirely responsible for the consequences of using the Information. Please also note any specific information warning or guidance supplied to you.</a:t>
          </a:r>
          <a:endParaRPr lang="en-GB" sz="1200">
            <a:effectLst/>
            <a:latin typeface="Times New Roman"/>
            <a:ea typeface="Calibri"/>
          </a:endParaRPr>
        </a:p>
        <a:p>
          <a:pPr>
            <a:lnSpc>
              <a:spcPct val="115000"/>
            </a:lnSpc>
            <a:spcAft>
              <a:spcPts val="0"/>
            </a:spcAft>
          </a:pPr>
          <a:r>
            <a:rPr lang="en-GB" sz="1100" b="1" u="sng">
              <a:effectLst/>
              <a:latin typeface="+mn-lt"/>
              <a:ea typeface="Calibri"/>
              <a:cs typeface="Calibri"/>
            </a:rPr>
            <a:t>Tool updates</a:t>
          </a:r>
          <a:endParaRPr lang="en-GB" sz="1100">
            <a:effectLst/>
            <a:latin typeface="+mn-lt"/>
            <a:ea typeface="Calibri"/>
            <a:cs typeface="Times New Roman"/>
          </a:endParaRPr>
        </a:p>
        <a:p>
          <a:pPr>
            <a:lnSpc>
              <a:spcPct val="115000"/>
            </a:lnSpc>
            <a:spcAft>
              <a:spcPts val="0"/>
            </a:spcAft>
          </a:pPr>
          <a:r>
            <a:rPr lang="en-GB" sz="1100">
              <a:effectLst/>
              <a:latin typeface="+mn-lt"/>
              <a:ea typeface="Calibri"/>
              <a:cs typeface="Calibri"/>
            </a:rPr>
            <a:t>You should ensure that you check the UKTAG website for updated versions of the spreadsheet</a:t>
          </a:r>
          <a:r>
            <a:rPr lang="en-GB" sz="1100" baseline="0">
              <a:effectLst/>
              <a:latin typeface="+mn-lt"/>
              <a:ea typeface="Calibri"/>
              <a:cs typeface="Calibri"/>
            </a:rPr>
            <a:t> t</a:t>
          </a:r>
          <a:r>
            <a:rPr lang="en-GB" sz="1100">
              <a:effectLst/>
              <a:latin typeface="+mn-lt"/>
              <a:ea typeface="Calibri"/>
              <a:cs typeface="Calibri"/>
            </a:rPr>
            <a:t>ools before carrying out any calculations.    </a:t>
          </a:r>
          <a:endParaRPr lang="en-GB" sz="1100">
            <a:effectLst/>
            <a:latin typeface="+mn-lt"/>
            <a:ea typeface="Calibri"/>
            <a:cs typeface="Times New Roman"/>
          </a:endParaRPr>
        </a:p>
        <a:p>
          <a:pPr>
            <a:spcAft>
              <a:spcPts val="0"/>
            </a:spcAft>
          </a:pPr>
          <a:r>
            <a:rPr lang="en-GB" sz="1100" b="1" u="sng">
              <a:solidFill>
                <a:srgbClr val="000000"/>
              </a:solidFill>
              <a:effectLst/>
              <a:latin typeface="+mn-lt"/>
              <a:ea typeface="Calibri"/>
            </a:rPr>
            <a:t>Permitted use</a:t>
          </a:r>
          <a:endParaRPr lang="en-GB" sz="1200">
            <a:effectLst/>
            <a:latin typeface="Times New Roman"/>
            <a:ea typeface="Calibri"/>
          </a:endParaRPr>
        </a:p>
        <a:p>
          <a:pPr marL="342900" lvl="0" indent="-342900">
            <a:spcAft>
              <a:spcPts val="0"/>
            </a:spcAft>
            <a:buFont typeface="Symbol"/>
            <a:buChar char=""/>
          </a:pPr>
          <a:r>
            <a:rPr lang="en-GB" sz="1100">
              <a:solidFill>
                <a:srgbClr val="000000"/>
              </a:solidFill>
              <a:effectLst/>
              <a:latin typeface="+mn-lt"/>
              <a:ea typeface="Calibri"/>
            </a:rPr>
            <a:t>The Information is protected by intellectual property rights and whilst you have certain statutory rights which include the right to read the Information, you are granted no additional use rights whatsoever unless you agree to the licence set out below.</a:t>
          </a:r>
          <a:endParaRPr lang="en-GB" sz="1200">
            <a:effectLst/>
            <a:latin typeface="Times New Roman"/>
            <a:ea typeface="Calibri"/>
          </a:endParaRPr>
        </a:p>
        <a:p>
          <a:pPr marL="342900" lvl="0" indent="-342900">
            <a:spcAft>
              <a:spcPts val="0"/>
            </a:spcAft>
            <a:buFont typeface="Symbol"/>
            <a:buChar char=""/>
          </a:pPr>
          <a:r>
            <a:rPr lang="en-GB" sz="1100">
              <a:solidFill>
                <a:srgbClr val="000000"/>
              </a:solidFill>
              <a:effectLst/>
              <a:latin typeface="+mn-lt"/>
              <a:ea typeface="Calibri"/>
            </a:rPr>
            <a:t>To activate this licence you do not need to contact us but if you make any use in excess of your statutory rights you are deemed to accept the terms below.</a:t>
          </a:r>
          <a:endParaRPr lang="en-GB" sz="1200">
            <a:effectLst/>
            <a:latin typeface="Times New Roman"/>
            <a:ea typeface="Calibri"/>
          </a:endParaRPr>
        </a:p>
        <a:p>
          <a:pPr>
            <a:spcAft>
              <a:spcPts val="0"/>
            </a:spcAft>
          </a:pPr>
          <a:r>
            <a:rPr lang="en-GB" sz="1100" b="1" u="sng">
              <a:solidFill>
                <a:srgbClr val="000000"/>
              </a:solidFill>
              <a:effectLst/>
              <a:latin typeface="+mn-lt"/>
              <a:ea typeface="Calibri"/>
            </a:rPr>
            <a:t>Licence</a:t>
          </a:r>
          <a:endParaRPr lang="en-GB" sz="1200">
            <a:effectLst/>
            <a:latin typeface="Times New Roman"/>
            <a:ea typeface="Calibri"/>
          </a:endParaRPr>
        </a:p>
        <a:p>
          <a:pPr>
            <a:spcAft>
              <a:spcPts val="0"/>
            </a:spcAft>
          </a:pPr>
          <a:r>
            <a:rPr lang="en-GB" sz="1100">
              <a:solidFill>
                <a:srgbClr val="000000"/>
              </a:solidFill>
              <a:effectLst/>
              <a:latin typeface="+mn-lt"/>
              <a:ea typeface="Calibri"/>
            </a:rPr>
            <a:t>We grant you a worldwide, royalty-free, perpetual, nonexclusive licence to use the Information subject to the conditions below.</a:t>
          </a:r>
          <a:endParaRPr lang="en-GB" sz="1200">
            <a:effectLst/>
            <a:latin typeface="Times New Roman"/>
            <a:ea typeface="Calibri"/>
          </a:endParaRPr>
        </a:p>
        <a:p>
          <a:pPr>
            <a:spcAft>
              <a:spcPts val="0"/>
            </a:spcAft>
          </a:pPr>
          <a:r>
            <a:rPr lang="en-GB" sz="1100" b="1" u="sng">
              <a:solidFill>
                <a:srgbClr val="000000"/>
              </a:solidFill>
              <a:effectLst/>
              <a:latin typeface="+mn-lt"/>
              <a:ea typeface="Calibri"/>
            </a:rPr>
            <a:t>You are free to:</a:t>
          </a:r>
          <a:endParaRPr lang="en-GB" sz="1200">
            <a:effectLst/>
            <a:latin typeface="Times New Roman"/>
            <a:ea typeface="Calibri"/>
          </a:endParaRPr>
        </a:p>
        <a:p>
          <a:pPr>
            <a:spcAft>
              <a:spcPts val="0"/>
            </a:spcAft>
          </a:pPr>
          <a:r>
            <a:rPr lang="en-GB" sz="1100">
              <a:solidFill>
                <a:srgbClr val="000000"/>
              </a:solidFill>
              <a:effectLst/>
              <a:latin typeface="Wingdings"/>
              <a:ea typeface="Calibri"/>
            </a:rPr>
            <a:t>ü</a:t>
          </a:r>
          <a:r>
            <a:rPr lang="en-GB" sz="1100">
              <a:solidFill>
                <a:srgbClr val="000000"/>
              </a:solidFill>
              <a:effectLst/>
              <a:latin typeface="+mn-lt"/>
              <a:ea typeface="Calibri"/>
            </a:rPr>
            <a:t> copy, publish, distribute and transmit the Information</a:t>
          </a:r>
          <a:endParaRPr lang="en-GB" sz="1200">
            <a:effectLst/>
            <a:latin typeface="Times New Roman"/>
            <a:ea typeface="Calibri"/>
          </a:endParaRPr>
        </a:p>
        <a:p>
          <a:pPr>
            <a:spcAft>
              <a:spcPts val="0"/>
            </a:spcAft>
          </a:pPr>
          <a:r>
            <a:rPr lang="en-GB" sz="1100">
              <a:solidFill>
                <a:srgbClr val="000000"/>
              </a:solidFill>
              <a:effectLst/>
              <a:latin typeface="Wingdings"/>
              <a:ea typeface="Calibri"/>
            </a:rPr>
            <a:t>ü</a:t>
          </a:r>
          <a:r>
            <a:rPr lang="en-GB" sz="1100">
              <a:solidFill>
                <a:srgbClr val="000000"/>
              </a:solidFill>
              <a:effectLst/>
              <a:latin typeface="+mn-lt"/>
              <a:ea typeface="Calibri"/>
            </a:rPr>
            <a:t> adapt the Information</a:t>
          </a:r>
          <a:endParaRPr lang="en-GB" sz="1200">
            <a:effectLst/>
            <a:latin typeface="Times New Roman"/>
            <a:ea typeface="Calibri"/>
          </a:endParaRPr>
        </a:p>
        <a:p>
          <a:pPr>
            <a:spcAft>
              <a:spcPts val="0"/>
            </a:spcAft>
          </a:pPr>
          <a:r>
            <a:rPr lang="en-GB" sz="1100">
              <a:solidFill>
                <a:srgbClr val="000000"/>
              </a:solidFill>
              <a:effectLst/>
              <a:latin typeface="Wingdings"/>
              <a:ea typeface="Calibri"/>
            </a:rPr>
            <a:t>ü</a:t>
          </a:r>
          <a:r>
            <a:rPr lang="en-GB" sz="1100">
              <a:solidFill>
                <a:srgbClr val="000000"/>
              </a:solidFill>
              <a:effectLst/>
              <a:latin typeface="+mn-lt"/>
              <a:ea typeface="Calibri"/>
            </a:rPr>
            <a:t> exploit the Information commercially, for example, by combining it with other Information, or by including it in your own product or application</a:t>
          </a:r>
          <a:endParaRPr lang="en-GB" sz="1200">
            <a:effectLst/>
            <a:latin typeface="Times New Roman"/>
            <a:ea typeface="Calibri"/>
          </a:endParaRPr>
        </a:p>
        <a:p>
          <a:pPr>
            <a:spcAft>
              <a:spcPts val="0"/>
            </a:spcAft>
          </a:pPr>
          <a:r>
            <a:rPr lang="en-GB" sz="1100" b="1" u="sng">
              <a:solidFill>
                <a:srgbClr val="000000"/>
              </a:solidFill>
              <a:effectLst/>
              <a:latin typeface="+mn-lt"/>
              <a:ea typeface="Calibri"/>
            </a:rPr>
            <a:t>You must (where you do any of the above):</a:t>
          </a:r>
          <a:endParaRPr lang="en-GB" sz="1200">
            <a:effectLst/>
            <a:latin typeface="Times New Roman"/>
            <a:ea typeface="Calibri"/>
          </a:endParaRPr>
        </a:p>
        <a:p>
          <a:pPr marL="342900" lvl="0" indent="-342900">
            <a:spcAft>
              <a:spcPts val="0"/>
            </a:spcAft>
            <a:buFont typeface="Symbol"/>
            <a:buChar char=""/>
          </a:pPr>
          <a:r>
            <a:rPr lang="en-GB" sz="1100">
              <a:solidFill>
                <a:srgbClr val="000000"/>
              </a:solidFill>
              <a:effectLst/>
              <a:latin typeface="+mn-lt"/>
              <a:ea typeface="Calibri"/>
            </a:rPr>
            <a:t>acknowledge the source of the Information by including the following attribution statement:</a:t>
          </a:r>
          <a:r>
            <a:rPr lang="en-GB" sz="1200">
              <a:effectLst/>
              <a:latin typeface="Times New Roman"/>
              <a:ea typeface="Calibri"/>
            </a:rPr>
            <a:t> </a:t>
          </a:r>
          <a:r>
            <a:rPr lang="en-GB" sz="1100" i="1">
              <a:effectLst/>
              <a:latin typeface="+mn-lt"/>
              <a:ea typeface="Calibri"/>
            </a:rPr>
            <a:t>“Contains UKTAG information © UKTAG and database right”</a:t>
          </a:r>
          <a:endParaRPr lang="en-GB" sz="1200">
            <a:effectLst/>
            <a:latin typeface="Times New Roman"/>
            <a:ea typeface="Calibri"/>
          </a:endParaRPr>
        </a:p>
        <a:p>
          <a:pPr marL="342900" lvl="0" indent="-342900">
            <a:spcAft>
              <a:spcPts val="0"/>
            </a:spcAft>
            <a:buFont typeface="Symbol"/>
            <a:buChar char=""/>
          </a:pPr>
          <a:r>
            <a:rPr lang="en-GB" sz="1100">
              <a:solidFill>
                <a:srgbClr val="000000"/>
              </a:solidFill>
              <a:effectLst/>
              <a:latin typeface="+mn-lt"/>
              <a:ea typeface="Calibri"/>
            </a:rPr>
            <a:t>ensure that you do not use the Information in a way that suggests any official status or that We endorse you or your use of the Information</a:t>
          </a:r>
          <a:endParaRPr lang="en-GB" sz="1200">
            <a:effectLst/>
            <a:latin typeface="Times New Roman"/>
            <a:ea typeface="Calibri"/>
          </a:endParaRPr>
        </a:p>
        <a:p>
          <a:pPr marL="342900" lvl="0" indent="-342900">
            <a:spcAft>
              <a:spcPts val="0"/>
            </a:spcAft>
            <a:buFont typeface="Symbol"/>
            <a:buChar char=""/>
          </a:pPr>
          <a:r>
            <a:rPr lang="en-GB" sz="1100">
              <a:solidFill>
                <a:srgbClr val="000000"/>
              </a:solidFill>
              <a:effectLst/>
              <a:latin typeface="+mn-lt"/>
              <a:ea typeface="Calibri"/>
            </a:rPr>
            <a:t>ensure that you do not mislead others or misrepresent the Information or its source or use the Information in a way that is detrimental to the environment, including the risk of reduced future enhancement</a:t>
          </a:r>
          <a:endParaRPr lang="en-GB" sz="1200">
            <a:effectLst/>
            <a:latin typeface="Times New Roman"/>
            <a:ea typeface="Calibri"/>
          </a:endParaRPr>
        </a:p>
        <a:p>
          <a:pPr marL="342900" lvl="0" indent="-342900">
            <a:spcAft>
              <a:spcPts val="0"/>
            </a:spcAft>
            <a:buFont typeface="Symbol"/>
            <a:buChar char=""/>
          </a:pPr>
          <a:r>
            <a:rPr lang="en-GB" sz="1100">
              <a:solidFill>
                <a:srgbClr val="000000"/>
              </a:solidFill>
              <a:effectLst/>
              <a:latin typeface="+mn-lt"/>
              <a:ea typeface="Calibri"/>
            </a:rPr>
            <a:t>ensure that your use of the Information does not breach the Data Protection Act 1998 or the Privacy and Electronic Communications (EC Directive) Regulations 2003.</a:t>
          </a:r>
          <a:endParaRPr lang="en-GB" sz="1200">
            <a:effectLst/>
            <a:latin typeface="Times New Roman"/>
            <a:ea typeface="Calibri"/>
          </a:endParaRPr>
        </a:p>
        <a:p>
          <a:pPr>
            <a:spcAft>
              <a:spcPts val="0"/>
            </a:spcAft>
          </a:pPr>
          <a:r>
            <a:rPr lang="en-GB" sz="1100">
              <a:solidFill>
                <a:srgbClr val="000000"/>
              </a:solidFill>
              <a:effectLst/>
              <a:latin typeface="+mn-lt"/>
              <a:ea typeface="Calibri"/>
            </a:rPr>
            <a:t>These are important conditions and if you fail to comply with them the rights granted to you under this licence, or any similar licence granted by us will end automatically.</a:t>
          </a:r>
          <a:endParaRPr lang="en-GB" sz="1200">
            <a:effectLst/>
            <a:latin typeface="Times New Roman"/>
            <a:ea typeface="Calibri"/>
          </a:endParaRPr>
        </a:p>
        <a:p>
          <a:pPr>
            <a:spcAft>
              <a:spcPts val="0"/>
            </a:spcAft>
          </a:pPr>
          <a:r>
            <a:rPr lang="en-GB" sz="1100" b="1" u="sng">
              <a:solidFill>
                <a:srgbClr val="000000"/>
              </a:solidFill>
              <a:effectLst/>
              <a:latin typeface="+mn-lt"/>
              <a:ea typeface="Calibri"/>
            </a:rPr>
            <a:t>No warranty</a:t>
          </a:r>
          <a:endParaRPr lang="en-GB" sz="1200">
            <a:effectLst/>
            <a:latin typeface="Times New Roman"/>
            <a:ea typeface="Calibri"/>
          </a:endParaRPr>
        </a:p>
        <a:p>
          <a:pPr>
            <a:spcAft>
              <a:spcPts val="0"/>
            </a:spcAft>
          </a:pPr>
          <a:r>
            <a:rPr lang="en-GB" sz="1100">
              <a:solidFill>
                <a:srgbClr val="000000"/>
              </a:solidFill>
              <a:effectLst/>
              <a:latin typeface="+mn-lt"/>
              <a:ea typeface="Calibri"/>
            </a:rPr>
            <a:t>The Information is licensed ‘as is’ and We exclude all representations, warranties, obligations and liabilities in relation to the Information to the maximum extent permitted by law. We are not liable for any errors or omissions in the Information and shall not be liable for any loss, injury or damage of any kind caused by its use. We do not guarantee the continued supply of the Information.</a:t>
          </a:r>
          <a:endParaRPr lang="en-GB" sz="1200">
            <a:effectLst/>
            <a:latin typeface="Times New Roman"/>
            <a:ea typeface="Calibri"/>
          </a:endParaRPr>
        </a:p>
        <a:p>
          <a:pPr>
            <a:spcAft>
              <a:spcPts val="0"/>
            </a:spcAft>
          </a:pPr>
          <a:r>
            <a:rPr lang="en-GB" sz="1100" b="1" u="sng">
              <a:solidFill>
                <a:srgbClr val="000000"/>
              </a:solidFill>
              <a:effectLst/>
              <a:latin typeface="+mn-lt"/>
              <a:ea typeface="Calibri"/>
            </a:rPr>
            <a:t>Governing Law</a:t>
          </a:r>
          <a:endParaRPr lang="en-GB" sz="1200">
            <a:effectLst/>
            <a:latin typeface="Times New Roman"/>
            <a:ea typeface="Calibri"/>
          </a:endParaRPr>
        </a:p>
        <a:p>
          <a:pPr>
            <a:spcAft>
              <a:spcPts val="0"/>
            </a:spcAft>
          </a:pPr>
          <a:r>
            <a:rPr lang="en-GB" sz="1100">
              <a:effectLst/>
              <a:latin typeface="+mn-lt"/>
              <a:ea typeface="Calibri"/>
            </a:rPr>
            <a:t>This licence is governed by the laws of England, Wales, Scotland and Northern Ireland.</a:t>
          </a:r>
          <a:endParaRPr lang="en-GB" sz="1200">
            <a:effectLst/>
            <a:latin typeface="Times New Roman"/>
            <a:ea typeface="Calibri"/>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xdr:row>
      <xdr:rowOff>95249</xdr:rowOff>
    </xdr:from>
    <xdr:to>
      <xdr:col>15</xdr:col>
      <xdr:colOff>428625</xdr:colOff>
      <xdr:row>38</xdr:row>
      <xdr:rowOff>57150</xdr:rowOff>
    </xdr:to>
    <xdr:sp macro="" textlink="">
      <xdr:nvSpPr>
        <xdr:cNvPr id="2" name="TextBox 1"/>
        <xdr:cNvSpPr txBox="1"/>
      </xdr:nvSpPr>
      <xdr:spPr>
        <a:xfrm>
          <a:off x="200025" y="285749"/>
          <a:ext cx="11658600" cy="7010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400" b="1"/>
            <a:t>UKTAG Lak</a:t>
          </a:r>
          <a:r>
            <a:rPr lang="en-GB" sz="1400" b="1" baseline="0"/>
            <a:t>e total phosphorus standards calculator</a:t>
          </a:r>
          <a:endParaRPr lang="en-GB" sz="1400" b="1"/>
        </a:p>
        <a:p>
          <a:endParaRPr lang="en-GB" sz="1100"/>
        </a:p>
        <a:p>
          <a:r>
            <a:rPr lang="en-GB" sz="1100"/>
            <a:t>This calculator spreadsheet enables the calculation</a:t>
          </a:r>
          <a:r>
            <a:rPr lang="en-GB" sz="1100" baseline="0"/>
            <a:t> of reference conditions and boundary values(standards) for total phoshorus in lakes.  It is applicable to freshwater and brackish lakes.  It should be used in conjunction with the UKTAG Environmental Standards Lake Phosphorus method statement.  The spreadsheet will also calculate statistical confidence of the classification.</a:t>
          </a:r>
        </a:p>
        <a:p>
          <a:endParaRPr lang="en-GB" sz="1100" baseline="0"/>
        </a:p>
        <a:p>
          <a:r>
            <a:rPr lang="en-GB" sz="1100" baseline="0"/>
            <a:t>Worksheet "</a:t>
          </a:r>
          <a:r>
            <a:rPr lang="en-GB" sz="1100" b="1" baseline="0"/>
            <a:t>TP_Ref_and_boundary_calculator</a:t>
          </a:r>
          <a:r>
            <a:rPr lang="en-GB" sz="1100" baseline="0"/>
            <a:t>" is where the calculations are carried out.</a:t>
          </a:r>
        </a:p>
        <a:p>
          <a:endParaRPr lang="en-GB" sz="1100" baseline="0"/>
        </a:p>
        <a:p>
          <a:r>
            <a:rPr lang="en-GB" sz="1100" baseline="0"/>
            <a:t>Worksheet "</a:t>
          </a:r>
          <a:r>
            <a:rPr lang="en-GB" sz="1100" b="1" baseline="0"/>
            <a:t>LUTABLE</a:t>
          </a:r>
          <a:r>
            <a:rPr lang="en-GB" sz="1100" baseline="0"/>
            <a:t>" holds information enabling calculation of type-specific standards and fixed parameters for the various formulae used in "TP_Ref_and_boundary_calculator"</a:t>
          </a:r>
        </a:p>
        <a:p>
          <a:endParaRPr lang="en-GB" sz="1100" baseline="0"/>
        </a:p>
        <a:p>
          <a:r>
            <a:rPr lang="en-GB" sz="1100" baseline="0"/>
            <a:t>Worksheet "</a:t>
          </a:r>
          <a:r>
            <a:rPr lang="en-GB" sz="1100" b="1" baseline="0"/>
            <a:t>Typology</a:t>
          </a:r>
          <a:r>
            <a:rPr lang="en-GB" sz="1100" baseline="0"/>
            <a:t>" provides information on lake typology to inform data input into </a:t>
          </a:r>
          <a:r>
            <a:rPr lang="en-GB" sz="1100" baseline="0">
              <a:solidFill>
                <a:schemeClr val="dk1"/>
              </a:solidFill>
              <a:latin typeface="+mn-lt"/>
              <a:ea typeface="+mn-ea"/>
              <a:cs typeface="+mn-cs"/>
            </a:rPr>
            <a:t>"TP_Ref_and_boundary_calculator" </a:t>
          </a:r>
        </a:p>
        <a:p>
          <a:endParaRPr lang="en-GB" sz="1100" baseline="0">
            <a:solidFill>
              <a:schemeClr val="dk1"/>
            </a:solidFill>
            <a:latin typeface="+mn-lt"/>
            <a:ea typeface="+mn-ea"/>
            <a:cs typeface="+mn-cs"/>
          </a:endParaRPr>
        </a:p>
        <a:p>
          <a:r>
            <a:rPr lang="en-GB" sz="1100" baseline="0">
              <a:solidFill>
                <a:schemeClr val="dk1"/>
              </a:solidFill>
              <a:latin typeface="+mn-lt"/>
              <a:ea typeface="+mn-ea"/>
              <a:cs typeface="+mn-cs"/>
            </a:rPr>
            <a:t>Worksheet "</a:t>
          </a:r>
          <a:r>
            <a:rPr lang="en-GB" sz="1100" b="1" baseline="0">
              <a:solidFill>
                <a:schemeClr val="dk1"/>
              </a:solidFill>
              <a:latin typeface="+mn-lt"/>
              <a:ea typeface="+mn-ea"/>
              <a:cs typeface="+mn-cs"/>
            </a:rPr>
            <a:t>Data input</a:t>
          </a:r>
          <a:r>
            <a:rPr lang="en-GB" sz="1100" baseline="0">
              <a:solidFill>
                <a:schemeClr val="dk1"/>
              </a:solidFill>
              <a:latin typeface="+mn-lt"/>
              <a:ea typeface="+mn-ea"/>
              <a:cs typeface="+mn-cs"/>
            </a:rPr>
            <a:t>" provides a template to organise raw data before pasting into TP_Ref_and_boundary_calculator"</a:t>
          </a:r>
        </a:p>
        <a:p>
          <a:endParaRPr lang="en-GB" sz="1100" baseline="0">
            <a:solidFill>
              <a:schemeClr val="dk1"/>
            </a:solidFill>
            <a:latin typeface="+mn-lt"/>
            <a:ea typeface="+mn-ea"/>
            <a:cs typeface="+mn-cs"/>
          </a:endParaRPr>
        </a:p>
        <a:p>
          <a:r>
            <a:rPr lang="en-GB" sz="1100" baseline="0">
              <a:solidFill>
                <a:schemeClr val="dk1"/>
              </a:solidFill>
              <a:latin typeface="+mn-lt"/>
              <a:ea typeface="+mn-ea"/>
              <a:cs typeface="+mn-cs"/>
            </a:rPr>
            <a:t>Worksheet "</a:t>
          </a:r>
          <a:r>
            <a:rPr lang="en-GB" sz="1100" b="1" baseline="0">
              <a:solidFill>
                <a:schemeClr val="dk1"/>
              </a:solidFill>
              <a:latin typeface="+mn-lt"/>
              <a:ea typeface="+mn-ea"/>
              <a:cs typeface="+mn-cs"/>
            </a:rPr>
            <a:t>Confidence of Class calculator</a:t>
          </a:r>
          <a:r>
            <a:rPr lang="en-GB" sz="1100" baseline="0">
              <a:solidFill>
                <a:schemeClr val="dk1"/>
              </a:solidFill>
              <a:latin typeface="+mn-lt"/>
              <a:ea typeface="+mn-ea"/>
              <a:cs typeface="+mn-cs"/>
            </a:rPr>
            <a:t>" enables calculation of statistical confidence of class.</a:t>
          </a:r>
        </a:p>
        <a:p>
          <a:endParaRPr lang="en-GB" sz="1100" baseline="0">
            <a:solidFill>
              <a:schemeClr val="dk1"/>
            </a:solidFill>
            <a:latin typeface="+mn-lt"/>
            <a:ea typeface="+mn-ea"/>
            <a:cs typeface="+mn-cs"/>
          </a:endParaRPr>
        </a:p>
        <a:p>
          <a:r>
            <a:rPr lang="en-GB" sz="1100" b="1" baseline="0">
              <a:solidFill>
                <a:schemeClr val="dk1"/>
              </a:solidFill>
              <a:latin typeface="+mn-lt"/>
              <a:ea typeface="+mn-ea"/>
              <a:cs typeface="+mn-cs"/>
            </a:rPr>
            <a:t>Calculation of TP boundary values</a:t>
          </a:r>
        </a:p>
        <a:p>
          <a:r>
            <a:rPr lang="en-GB" sz="1100" b="1" baseline="0">
              <a:solidFill>
                <a:schemeClr val="dk1"/>
              </a:solidFill>
              <a:latin typeface="+mn-lt"/>
              <a:ea typeface="+mn-ea"/>
              <a:cs typeface="+mn-cs"/>
            </a:rPr>
            <a:t>Input data:</a:t>
          </a:r>
        </a:p>
        <a:p>
          <a:r>
            <a:rPr lang="en-GB" sz="1100" b="0" baseline="0">
              <a:solidFill>
                <a:schemeClr val="dk1"/>
              </a:solidFill>
              <a:latin typeface="+mn-lt"/>
              <a:ea typeface="+mn-ea"/>
              <a:cs typeface="+mn-cs"/>
            </a:rPr>
            <a:t>To input data, use the "</a:t>
          </a:r>
          <a:r>
            <a:rPr lang="en-GB" sz="1100" b="1" baseline="0">
              <a:solidFill>
                <a:schemeClr val="dk1"/>
              </a:solidFill>
              <a:latin typeface="+mn-lt"/>
              <a:ea typeface="+mn-ea"/>
              <a:cs typeface="+mn-cs"/>
            </a:rPr>
            <a:t>Data input</a:t>
          </a:r>
          <a:r>
            <a:rPr lang="en-GB" sz="1100" b="0" baseline="0">
              <a:solidFill>
                <a:schemeClr val="dk1"/>
              </a:solidFill>
              <a:latin typeface="+mn-lt"/>
              <a:ea typeface="+mn-ea"/>
              <a:cs typeface="+mn-cs"/>
            </a:rPr>
            <a:t>" sheet to organise relevant information and predictor information before cutting and pasting into columns </a:t>
          </a:r>
          <a:r>
            <a:rPr lang="en-GB" sz="1100" b="1" baseline="0">
              <a:solidFill>
                <a:schemeClr val="dk1"/>
              </a:solidFill>
              <a:latin typeface="+mn-lt"/>
              <a:ea typeface="+mn-ea"/>
              <a:cs typeface="+mn-cs"/>
            </a:rPr>
            <a:t>A:J</a:t>
          </a:r>
          <a:r>
            <a:rPr lang="en-GB" sz="1100" b="0" baseline="0">
              <a:solidFill>
                <a:schemeClr val="dk1"/>
              </a:solidFill>
              <a:latin typeface="+mn-lt"/>
              <a:ea typeface="+mn-ea"/>
              <a:cs typeface="+mn-cs"/>
            </a:rPr>
            <a:t> of the "</a:t>
          </a:r>
          <a:r>
            <a:rPr lang="en-GB" sz="1100" b="1" baseline="0">
              <a:solidFill>
                <a:schemeClr val="dk1"/>
              </a:solidFill>
              <a:latin typeface="+mn-lt"/>
              <a:ea typeface="+mn-ea"/>
              <a:cs typeface="+mn-cs"/>
            </a:rPr>
            <a:t>TP_Ref_and_boundary_calculator</a:t>
          </a:r>
          <a:r>
            <a:rPr lang="en-GB" sz="1100" b="0" baseline="0">
              <a:solidFill>
                <a:schemeClr val="dk1"/>
              </a:solidFill>
              <a:latin typeface="+mn-lt"/>
              <a:ea typeface="+mn-ea"/>
              <a:cs typeface="+mn-cs"/>
            </a:rPr>
            <a:t> " worksheet.  Do not paste data into column K or beyond as this will delete formulae.</a:t>
          </a:r>
        </a:p>
        <a:p>
          <a:endParaRPr lang="en-GB" sz="1100" b="1" baseline="0">
            <a:solidFill>
              <a:schemeClr val="dk1"/>
            </a:solidFill>
            <a:latin typeface="+mn-lt"/>
            <a:ea typeface="+mn-ea"/>
            <a:cs typeface="+mn-cs"/>
          </a:endParaRPr>
        </a:p>
        <a:p>
          <a:r>
            <a:rPr lang="en-GB" sz="1100" b="1" baseline="0">
              <a:solidFill>
                <a:schemeClr val="dk1"/>
              </a:solidFill>
              <a:latin typeface="+mn-lt"/>
              <a:ea typeface="+mn-ea"/>
              <a:cs typeface="+mn-cs"/>
            </a:rPr>
            <a:t>Lake Name </a:t>
          </a:r>
          <a:r>
            <a:rPr lang="en-GB" sz="1100" b="0" baseline="0">
              <a:solidFill>
                <a:schemeClr val="dk1"/>
              </a:solidFill>
              <a:latin typeface="+mn-lt"/>
              <a:ea typeface="+mn-ea"/>
              <a:cs typeface="+mn-cs"/>
            </a:rPr>
            <a:t>- this must be filled in for the formulae to work</a:t>
          </a:r>
        </a:p>
        <a:p>
          <a:r>
            <a:rPr lang="en-GB" sz="1100" b="1" baseline="0">
              <a:solidFill>
                <a:schemeClr val="dk1"/>
              </a:solidFill>
              <a:latin typeface="+mn-lt"/>
              <a:ea typeface="+mn-ea"/>
              <a:cs typeface="+mn-cs"/>
            </a:rPr>
            <a:t>Type</a:t>
          </a:r>
          <a:r>
            <a:rPr lang="en-GB" sz="1100" b="0" baseline="0">
              <a:solidFill>
                <a:schemeClr val="dk1"/>
              </a:solidFill>
              <a:latin typeface="+mn-lt"/>
              <a:ea typeface="+mn-ea"/>
              <a:cs typeface="+mn-cs"/>
            </a:rPr>
            <a:t> - needs to be completed.  Use worksheet "Typology" to determine the relevant lake type</a:t>
          </a:r>
        </a:p>
        <a:p>
          <a:r>
            <a:rPr lang="en-GB" sz="1100" b="1" baseline="0">
              <a:solidFill>
                <a:schemeClr val="dk1"/>
              </a:solidFill>
              <a:latin typeface="+mn-lt"/>
              <a:ea typeface="+mn-ea"/>
              <a:cs typeface="+mn-cs"/>
            </a:rPr>
            <a:t>Humic condition </a:t>
          </a:r>
          <a:r>
            <a:rPr lang="en-GB" sz="1100" b="0" baseline="0">
              <a:solidFill>
                <a:schemeClr val="dk1"/>
              </a:solidFill>
              <a:latin typeface="+mn-lt"/>
              <a:ea typeface="+mn-ea"/>
              <a:cs typeface="+mn-cs"/>
            </a:rPr>
            <a:t>- for lakes in Northern Ireland which have annual mean colour values &gt; 30mg/L Platinum units, indicate with a "1", all other lakes should be "0"</a:t>
          </a:r>
        </a:p>
        <a:p>
          <a:r>
            <a:rPr lang="en-GB" sz="1100" b="1" baseline="0">
              <a:solidFill>
                <a:schemeClr val="dk1"/>
              </a:solidFill>
              <a:latin typeface="+mn-lt"/>
              <a:ea typeface="+mn-ea"/>
              <a:cs typeface="+mn-cs"/>
            </a:rPr>
            <a:t>Region</a:t>
          </a:r>
          <a:r>
            <a:rPr lang="en-GB" sz="1100" b="0" baseline="0">
              <a:solidFill>
                <a:schemeClr val="dk1"/>
              </a:solidFill>
              <a:latin typeface="+mn-lt"/>
              <a:ea typeface="+mn-ea"/>
              <a:cs typeface="+mn-cs"/>
            </a:rPr>
            <a:t> - refer to the Method Statement to determine which region the lake is in.  </a:t>
          </a:r>
        </a:p>
        <a:p>
          <a:r>
            <a:rPr lang="en-GB" sz="1100" b="0" baseline="0">
              <a:solidFill>
                <a:schemeClr val="dk1"/>
              </a:solidFill>
              <a:latin typeface="+mn-lt"/>
              <a:ea typeface="+mn-ea"/>
              <a:cs typeface="+mn-cs"/>
            </a:rPr>
            <a:t>The information in columns C:E are required to select the appropriate parameters used in the equations to calculate reference and boundary TP values.</a:t>
          </a:r>
        </a:p>
        <a:p>
          <a:r>
            <a:rPr lang="en-GB" sz="1100" b="1" baseline="0">
              <a:solidFill>
                <a:schemeClr val="dk1"/>
              </a:solidFill>
              <a:latin typeface="+mn-lt"/>
              <a:ea typeface="+mn-ea"/>
              <a:cs typeface="+mn-cs"/>
            </a:rPr>
            <a:t>Mean observed alkalinity </a:t>
          </a:r>
          <a:r>
            <a:rPr lang="en-GB" sz="1100" b="0" baseline="0">
              <a:solidFill>
                <a:schemeClr val="dk1"/>
              </a:solidFill>
              <a:latin typeface="+mn-lt"/>
              <a:ea typeface="+mn-ea"/>
              <a:cs typeface="+mn-cs"/>
            </a:rPr>
            <a:t>- this information should ideally be the annual mean based on 12 data point collected at monthly intervals through the year.  The units should be uEq/L</a:t>
          </a:r>
        </a:p>
        <a:p>
          <a:r>
            <a:rPr lang="en-GB" sz="1100" b="1" baseline="0">
              <a:solidFill>
                <a:schemeClr val="dk1"/>
              </a:solidFill>
              <a:latin typeface="+mn-lt"/>
              <a:ea typeface="+mn-ea"/>
              <a:cs typeface="+mn-cs"/>
            </a:rPr>
            <a:t>Number of alkalinity measurements </a:t>
          </a:r>
          <a:r>
            <a:rPr lang="en-GB" sz="1100" b="0" baseline="0">
              <a:solidFill>
                <a:schemeClr val="dk1"/>
              </a:solidFill>
              <a:latin typeface="+mn-lt"/>
              <a:ea typeface="+mn-ea"/>
              <a:cs typeface="+mn-cs"/>
            </a:rPr>
            <a:t>- this is the number of data points from which the Mean observed alkalinity was calculated.  If &lt;4, then a type-specific standard will be applied to the data.</a:t>
          </a:r>
        </a:p>
        <a:p>
          <a:r>
            <a:rPr lang="en-GB" sz="1100" b="1" baseline="0">
              <a:solidFill>
                <a:schemeClr val="dk1"/>
              </a:solidFill>
              <a:latin typeface="+mn-lt"/>
              <a:ea typeface="+mn-ea"/>
              <a:cs typeface="+mn-cs"/>
            </a:rPr>
            <a:t>Mean depth </a:t>
          </a:r>
          <a:r>
            <a:rPr lang="en-GB" sz="1100" b="0" baseline="0">
              <a:solidFill>
                <a:schemeClr val="dk1"/>
              </a:solidFill>
              <a:latin typeface="+mn-lt"/>
              <a:ea typeface="+mn-ea"/>
              <a:cs typeface="+mn-cs"/>
            </a:rPr>
            <a:t>- in meters.  If &lt; 1m, the calculator defaults to 1m</a:t>
          </a:r>
        </a:p>
        <a:p>
          <a:r>
            <a:rPr lang="en-GB" sz="1100" b="1" baseline="0">
              <a:solidFill>
                <a:schemeClr val="dk1"/>
              </a:solidFill>
              <a:latin typeface="+mn-lt"/>
              <a:ea typeface="+mn-ea"/>
              <a:cs typeface="+mn-cs"/>
            </a:rPr>
            <a:t>Depth flag </a:t>
          </a:r>
          <a:r>
            <a:rPr lang="en-GB" sz="1100" b="0" baseline="0">
              <a:solidFill>
                <a:schemeClr val="dk1"/>
              </a:solidFill>
              <a:latin typeface="+mn-lt"/>
              <a:ea typeface="+mn-ea"/>
              <a:cs typeface="+mn-cs"/>
            </a:rPr>
            <a:t>- this allows account to be made of the certainty of the mean depth.  Where it is not based on measured data, then a type-specific standard will be applied to the data </a:t>
          </a:r>
        </a:p>
        <a:p>
          <a:r>
            <a:rPr lang="en-GB" sz="1100" b="1" baseline="0">
              <a:solidFill>
                <a:schemeClr val="dk1"/>
              </a:solidFill>
              <a:latin typeface="+mn-lt"/>
              <a:ea typeface="+mn-ea"/>
              <a:cs typeface="+mn-cs"/>
            </a:rPr>
            <a:t>Altitude</a:t>
          </a:r>
          <a:r>
            <a:rPr lang="en-GB" sz="1100" b="0" baseline="0">
              <a:solidFill>
                <a:schemeClr val="dk1"/>
              </a:solidFill>
              <a:latin typeface="+mn-lt"/>
              <a:ea typeface="+mn-ea"/>
              <a:cs typeface="+mn-cs"/>
            </a:rPr>
            <a:t> - m above sea level.  If this is &lt;1m, replace with 1m</a:t>
          </a:r>
        </a:p>
        <a:p>
          <a:endParaRPr lang="en-GB" sz="1100" b="0" baseline="0">
            <a:solidFill>
              <a:schemeClr val="dk1"/>
            </a:solidFill>
            <a:latin typeface="+mn-lt"/>
            <a:ea typeface="+mn-ea"/>
            <a:cs typeface="+mn-cs"/>
          </a:endParaRPr>
        </a:p>
        <a:p>
          <a:r>
            <a:rPr lang="en-GB" sz="1100" b="1" baseline="0">
              <a:solidFill>
                <a:schemeClr val="dk1"/>
              </a:solidFill>
              <a:latin typeface="+mn-lt"/>
              <a:ea typeface="+mn-ea"/>
              <a:cs typeface="+mn-cs"/>
            </a:rPr>
            <a:t>Output data:</a:t>
          </a:r>
        </a:p>
        <a:p>
          <a:r>
            <a:rPr lang="en-GB" sz="1100" b="1" baseline="0">
              <a:solidFill>
                <a:schemeClr val="dk1"/>
              </a:solidFill>
              <a:latin typeface="+mn-lt"/>
              <a:ea typeface="+mn-ea"/>
              <a:cs typeface="+mn-cs"/>
            </a:rPr>
            <a:t>Columns K:R </a:t>
          </a:r>
          <a:r>
            <a:rPr lang="en-GB" sz="1100" b="0" baseline="0">
              <a:solidFill>
                <a:schemeClr val="dk1"/>
              </a:solidFill>
              <a:latin typeface="+mn-lt"/>
              <a:ea typeface="+mn-ea"/>
              <a:cs typeface="+mn-cs"/>
            </a:rPr>
            <a:t>in "</a:t>
          </a:r>
          <a:r>
            <a:rPr lang="en-GB" sz="1100" b="1" baseline="0">
              <a:solidFill>
                <a:schemeClr val="dk1"/>
              </a:solidFill>
              <a:latin typeface="+mn-lt"/>
              <a:ea typeface="+mn-ea"/>
              <a:cs typeface="+mn-cs"/>
            </a:rPr>
            <a:t>TP_Ref_and_boundary_calculator</a:t>
          </a:r>
          <a:r>
            <a:rPr lang="en-GB" sz="1100" b="0" baseline="0">
              <a:solidFill>
                <a:schemeClr val="dk1"/>
              </a:solidFill>
              <a:latin typeface="+mn-lt"/>
              <a:ea typeface="+mn-ea"/>
              <a:cs typeface="+mn-cs"/>
            </a:rPr>
            <a:t>" show the values derived in interrim steps of the calculation.  </a:t>
          </a:r>
        </a:p>
        <a:p>
          <a:r>
            <a:rPr lang="en-GB" sz="1100" b="1" baseline="0">
              <a:solidFill>
                <a:schemeClr val="dk1"/>
              </a:solidFill>
              <a:latin typeface="+mn-lt"/>
              <a:ea typeface="+mn-ea"/>
              <a:cs typeface="+mn-cs"/>
            </a:rPr>
            <a:t>Columns S:V </a:t>
          </a:r>
          <a:r>
            <a:rPr lang="en-GB" sz="1100" b="0" baseline="0">
              <a:solidFill>
                <a:schemeClr val="dk1"/>
              </a:solidFill>
              <a:latin typeface="+mn-lt"/>
              <a:ea typeface="+mn-ea"/>
              <a:cs typeface="+mn-cs"/>
            </a:rPr>
            <a:t>in "</a:t>
          </a:r>
          <a:r>
            <a:rPr lang="en-GB" sz="1100" b="1" baseline="0">
              <a:solidFill>
                <a:schemeClr val="dk1"/>
              </a:solidFill>
              <a:latin typeface="+mn-lt"/>
              <a:ea typeface="+mn-ea"/>
              <a:cs typeface="+mn-cs"/>
            </a:rPr>
            <a:t>TP_Ref_and_boundary_calculator</a:t>
          </a:r>
          <a:r>
            <a:rPr lang="en-GB" sz="1100" b="0" baseline="0">
              <a:solidFill>
                <a:schemeClr val="dk1"/>
              </a:solidFill>
              <a:latin typeface="+mn-lt"/>
              <a:ea typeface="+mn-ea"/>
              <a:cs typeface="+mn-cs"/>
            </a:rPr>
            <a:t>" show the  TP boundary values (standards) for the lake.</a:t>
          </a:r>
        </a:p>
        <a:p>
          <a:endParaRPr lang="en-GB" sz="1100" b="0" baseline="0">
            <a:solidFill>
              <a:schemeClr val="dk1"/>
            </a:solidFill>
            <a:latin typeface="+mn-lt"/>
            <a:ea typeface="+mn-ea"/>
            <a:cs typeface="+mn-cs"/>
          </a:endParaRPr>
        </a:p>
        <a:p>
          <a:r>
            <a:rPr lang="en-GB" sz="1100" b="1" baseline="0">
              <a:solidFill>
                <a:schemeClr val="dk1"/>
              </a:solidFill>
              <a:latin typeface="+mn-lt"/>
              <a:ea typeface="+mn-ea"/>
              <a:cs typeface="+mn-cs"/>
            </a:rPr>
            <a:t>Calculation of Confidence of Class</a:t>
          </a:r>
        </a:p>
        <a:p>
          <a:r>
            <a:rPr lang="en-GB" sz="1100" b="0" baseline="0">
              <a:solidFill>
                <a:schemeClr val="dk1"/>
              </a:solidFill>
              <a:latin typeface="+mn-lt"/>
              <a:ea typeface="+mn-ea"/>
              <a:cs typeface="+mn-cs"/>
            </a:rPr>
            <a:t>Use worksheet "Confidence of Class calculator" and input data as required, from worksheet "</a:t>
          </a:r>
          <a:r>
            <a:rPr lang="en-GB" sz="1100" b="1" baseline="0">
              <a:solidFill>
                <a:schemeClr val="dk1"/>
              </a:solidFill>
              <a:latin typeface="+mn-lt"/>
              <a:ea typeface="+mn-ea"/>
              <a:cs typeface="+mn-cs"/>
            </a:rPr>
            <a:t>TP_Ref_and_boundary_calculator"</a:t>
          </a:r>
          <a:r>
            <a:rPr lang="en-GB" sz="1100" b="0" baseline="0">
              <a:solidFill>
                <a:schemeClr val="dk1"/>
              </a:solidFill>
              <a:latin typeface="+mn-lt"/>
              <a:ea typeface="+mn-ea"/>
              <a:cs typeface="+mn-cs"/>
            </a:rPr>
            <a:t> and raw TP data from the lake in question.</a:t>
          </a:r>
        </a:p>
        <a:p>
          <a:r>
            <a:rPr lang="en-GB" sz="1100" b="0" baseline="0">
              <a:solidFill>
                <a:schemeClr val="dk1"/>
              </a:solidFill>
              <a:latin typeface="+mn-lt"/>
              <a:ea typeface="+mn-ea"/>
              <a:cs typeface="+mn-cs"/>
            </a:rPr>
            <a:t>Input data in rows </a:t>
          </a:r>
          <a:r>
            <a:rPr lang="en-GB" sz="1100" b="1" baseline="0">
              <a:solidFill>
                <a:schemeClr val="dk1"/>
              </a:solidFill>
              <a:latin typeface="+mn-lt"/>
              <a:ea typeface="+mn-ea"/>
              <a:cs typeface="+mn-cs"/>
            </a:rPr>
            <a:t>A:J</a:t>
          </a:r>
          <a:r>
            <a:rPr lang="en-GB" sz="1100" b="0" baseline="0">
              <a:solidFill>
                <a:schemeClr val="dk1"/>
              </a:solidFill>
              <a:latin typeface="+mn-lt"/>
              <a:ea typeface="+mn-ea"/>
              <a:cs typeface="+mn-cs"/>
            </a:rPr>
            <a:t>.   Confidence of class is calculated in rows </a:t>
          </a:r>
          <a:r>
            <a:rPr lang="en-GB" sz="1100" b="1" baseline="0">
              <a:solidFill>
                <a:schemeClr val="dk1"/>
              </a:solidFill>
              <a:latin typeface="+mn-lt"/>
              <a:ea typeface="+mn-ea"/>
              <a:cs typeface="+mn-cs"/>
            </a:rPr>
            <a:t>K:V</a:t>
          </a:r>
          <a:r>
            <a:rPr lang="en-GB" sz="1100" b="0" baseline="0">
              <a:solidFill>
                <a:schemeClr val="dk1"/>
              </a:solidFill>
              <a:latin typeface="+mn-lt"/>
              <a:ea typeface="+mn-ea"/>
              <a:cs typeface="+mn-cs"/>
            </a:rPr>
            <a:t>.</a:t>
          </a:r>
        </a:p>
        <a:p>
          <a:endParaRPr lang="en-GB" sz="1100" b="0" baseline="0">
            <a:solidFill>
              <a:schemeClr val="dk1"/>
            </a:solidFill>
            <a:latin typeface="+mn-lt"/>
            <a:ea typeface="+mn-ea"/>
            <a:cs typeface="+mn-cs"/>
          </a:endParaRPr>
        </a:p>
        <a:p>
          <a:endParaRPr lang="en-GB" sz="1100" b="0" baseline="0">
            <a:solidFill>
              <a:schemeClr val="dk1"/>
            </a:solidFill>
            <a:latin typeface="+mn-lt"/>
            <a:ea typeface="+mn-ea"/>
            <a:cs typeface="+mn-cs"/>
          </a:endParaRPr>
        </a:p>
        <a:p>
          <a:endParaRPr lang="en-GB" sz="1100" b="0" baseline="0">
            <a:solidFill>
              <a:schemeClr val="dk1"/>
            </a:solidFill>
            <a:latin typeface="+mn-lt"/>
            <a:ea typeface="+mn-ea"/>
            <a:cs typeface="+mn-cs"/>
          </a:endParaRPr>
        </a:p>
        <a:p>
          <a:endParaRPr lang="en-GB" sz="1100" b="0" baseline="0">
            <a:solidFill>
              <a:schemeClr val="dk1"/>
            </a:solidFill>
            <a:latin typeface="+mn-lt"/>
            <a:ea typeface="+mn-ea"/>
            <a:cs typeface="+mn-cs"/>
          </a:endParaRPr>
        </a:p>
        <a:p>
          <a:endParaRPr lang="en-GB" sz="1100" b="0" baseline="0">
            <a:solidFill>
              <a:schemeClr val="dk1"/>
            </a:solidFill>
            <a:latin typeface="+mn-lt"/>
            <a:ea typeface="+mn-ea"/>
            <a:cs typeface="+mn-cs"/>
          </a:endParaRPr>
        </a:p>
        <a:p>
          <a:endParaRPr lang="en-GB" sz="1100" b="0" baseline="0">
            <a:solidFill>
              <a:schemeClr val="dk1"/>
            </a:solidFill>
            <a:latin typeface="+mn-lt"/>
            <a:ea typeface="+mn-ea"/>
            <a:cs typeface="+mn-cs"/>
          </a:endParaRPr>
        </a:p>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76200</xdr:rowOff>
    </xdr:from>
    <xdr:to>
      <xdr:col>2</xdr:col>
      <xdr:colOff>0</xdr:colOff>
      <xdr:row>19</xdr:row>
      <xdr:rowOff>38100</xdr:rowOff>
    </xdr:to>
    <xdr:sp macro="" textlink="">
      <xdr:nvSpPr>
        <xdr:cNvPr id="3" name="TextBox 2"/>
        <xdr:cNvSpPr txBox="1"/>
      </xdr:nvSpPr>
      <xdr:spPr>
        <a:xfrm>
          <a:off x="0" y="1114425"/>
          <a:ext cx="1981200" cy="2228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a:t>LU2</a:t>
          </a:r>
          <a:r>
            <a:rPr lang="en-GB" sz="1000" baseline="0"/>
            <a:t>  </a:t>
          </a:r>
          <a:r>
            <a:rPr lang="en-GB" sz="1000"/>
            <a:t>Uses</a:t>
          </a:r>
          <a:r>
            <a:rPr lang="en-GB" sz="1000" baseline="0"/>
            <a:t> the geographical region into which the lake falls (Northern/Atlantic or Central), to determine the slope of the regression equation used to calculate reference TP.</a:t>
          </a:r>
        </a:p>
        <a:p>
          <a:endParaRPr lang="en-GB" sz="1000" baseline="0"/>
        </a:p>
        <a:p>
          <a:r>
            <a:rPr lang="en-GB" sz="1000"/>
            <a:t>0 denotes</a:t>
          </a:r>
          <a:r>
            <a:rPr lang="en-GB" sz="1000" baseline="0"/>
            <a:t> clear water lakes</a:t>
          </a:r>
        </a:p>
        <a:p>
          <a:endParaRPr lang="en-GB" sz="1000" baseline="0"/>
        </a:p>
        <a:p>
          <a:r>
            <a:rPr lang="en-GB" sz="1000" baseline="0"/>
            <a:t>1 denotes humic lakes.</a:t>
          </a:r>
        </a:p>
        <a:p>
          <a:r>
            <a:rPr lang="en-GB" sz="1000" baseline="0"/>
            <a:t>Note that the humic lake (N1) slope is only used for lakes in Northern Ireland.</a:t>
          </a:r>
          <a:endParaRPr lang="en-GB" sz="1000"/>
        </a:p>
      </xdr:txBody>
    </xdr:sp>
    <xdr:clientData/>
  </xdr:twoCellAnchor>
  <xdr:twoCellAnchor>
    <xdr:from>
      <xdr:col>3</xdr:col>
      <xdr:colOff>4762</xdr:colOff>
      <xdr:row>24</xdr:row>
      <xdr:rowOff>0</xdr:rowOff>
    </xdr:from>
    <xdr:to>
      <xdr:col>8</xdr:col>
      <xdr:colOff>1114424</xdr:colOff>
      <xdr:row>27</xdr:row>
      <xdr:rowOff>59531</xdr:rowOff>
    </xdr:to>
    <xdr:sp macro="" textlink="">
      <xdr:nvSpPr>
        <xdr:cNvPr id="4" name="TextBox 3"/>
        <xdr:cNvSpPr txBox="1"/>
      </xdr:nvSpPr>
      <xdr:spPr>
        <a:xfrm>
          <a:off x="2243137" y="5000625"/>
          <a:ext cx="6943725" cy="63103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a:t>LU1 </a:t>
          </a:r>
          <a:r>
            <a:rPr lang="en-GB" sz="1000" b="0"/>
            <a:t>This table defines type-specific</a:t>
          </a:r>
          <a:r>
            <a:rPr lang="en-GB" sz="1000" b="0" baseline="0"/>
            <a:t> reference TP concentrations and boundary values for each lake type, with the exception of Marl lakes where reference conditions have not been defined.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333375</xdr:colOff>
      <xdr:row>2</xdr:row>
      <xdr:rowOff>85725</xdr:rowOff>
    </xdr:from>
    <xdr:to>
      <xdr:col>15</xdr:col>
      <xdr:colOff>466725</xdr:colOff>
      <xdr:row>23</xdr:row>
      <xdr:rowOff>47625</xdr:rowOff>
    </xdr:to>
    <xdr:sp macro="" textlink="">
      <xdr:nvSpPr>
        <xdr:cNvPr id="2" name="TextBox 1"/>
        <xdr:cNvSpPr txBox="1"/>
      </xdr:nvSpPr>
      <xdr:spPr>
        <a:xfrm>
          <a:off x="333375" y="466725"/>
          <a:ext cx="11563350" cy="396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Lake TP ref</a:t>
          </a:r>
          <a:r>
            <a:rPr lang="en-GB" sz="1100" baseline="0"/>
            <a:t> boundary calculatorv4_28/08/2015</a:t>
          </a:r>
        </a:p>
        <a:p>
          <a:endParaRPr lang="en-GB" sz="1100" baseline="0"/>
        </a:p>
        <a:p>
          <a:r>
            <a:rPr lang="en-GB" sz="1100" baseline="0"/>
            <a:t>Production of calculator spreadsheet for use in conjunction with the UKTAG method statement for lake total phosphorus standards.</a:t>
          </a:r>
        </a:p>
        <a:p>
          <a:endParaRPr lang="en-GB" sz="1100" baseline="0"/>
        </a:p>
        <a:p>
          <a:r>
            <a:rPr lang="en-GB" sz="1100" baseline="0"/>
            <a:t>Calculations based on those in CalculatorTP_Refv2d_290413.</a:t>
          </a:r>
        </a:p>
        <a:p>
          <a:endParaRPr lang="en-GB" sz="1100" baseline="0"/>
        </a:p>
        <a:p>
          <a:r>
            <a:rPr lang="en-GB" sz="1100" baseline="0"/>
            <a:t>Formulae for the determination of  S vs T standards in Column P has been amended.  This now uses the "or" function to determine whether any of the criteria for depth flag = 1, number of alkalinity samples  &lt; 4 or Marl are met, in which case it defaults to T standard.  Further, if no information is provided in the columns for depth flag or number of alkalinity samples, a T standard is returned.  The previous version of this formula allowed for a number of these criteria to not be met, or to be left blank, and a S standard was still returned.</a:t>
          </a:r>
        </a:p>
        <a:p>
          <a:endParaRPr lang="en-GB" sz="1100" baseline="0"/>
        </a:p>
        <a:p>
          <a:r>
            <a:rPr lang="en-GB" sz="1100" baseline="0"/>
            <a:t>Formulae for determination of type-standards simplified such that type-specific reference and HG and GM boundaries are lookedup from the LUTABLE.  This brings the calculator inline with the method statement and Directions.</a:t>
          </a:r>
        </a:p>
        <a:p>
          <a:endParaRPr lang="en-GB" sz="1100" baseline="0"/>
        </a:p>
        <a:p>
          <a:r>
            <a:rPr lang="en-GB" sz="1100" baseline="0"/>
            <a:t>Headings in calculator sheet clarified, column for date of data extract removed.</a:t>
          </a:r>
        </a:p>
        <a:p>
          <a:endParaRPr lang="en-GB" sz="1100" baseline="0"/>
        </a:p>
        <a:p>
          <a:r>
            <a:rPr lang="en-GB" sz="1100" baseline="0"/>
            <a:t>Explanation provided for tables in LUTABLE and LU tables simplified.</a:t>
          </a:r>
        </a:p>
        <a:p>
          <a:endParaRPr lang="en-GB" sz="1100" baseline="0"/>
        </a:p>
        <a:p>
          <a:r>
            <a:rPr lang="en-GB" sz="1100" baseline="0"/>
            <a:t>Data input table added</a:t>
          </a:r>
        </a:p>
        <a:p>
          <a:endParaRPr lang="en-GB" sz="1100" baseline="0"/>
        </a:p>
        <a:p>
          <a:r>
            <a:rPr lang="en-GB" sz="1100" baseline="0"/>
            <a:t>Typology table added for information</a:t>
          </a:r>
        </a:p>
        <a:p>
          <a:endParaRPr lang="en-GB" sz="1100" baseline="0"/>
        </a:p>
        <a:p>
          <a:r>
            <a:rPr lang="en-GB" sz="1100" baseline="0"/>
            <a:t>Added confidence of class calculator.</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A1"/>
  <sheetViews>
    <sheetView workbookViewId="0">
      <selection activeCell="A2" sqref="A2"/>
    </sheetView>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
  <sheetViews>
    <sheetView tabSelected="1" workbookViewId="0">
      <selection activeCell="B12" sqref="B12"/>
    </sheetView>
  </sheetViews>
  <sheetFormatPr defaultRowHeight="1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J4"/>
  <sheetViews>
    <sheetView workbookViewId="0">
      <selection activeCell="A4" sqref="A4:J4"/>
    </sheetView>
  </sheetViews>
  <sheetFormatPr defaultRowHeight="15"/>
  <cols>
    <col min="1" max="1" width="11.21875" customWidth="1"/>
    <col min="2" max="2" width="11.44140625" customWidth="1"/>
  </cols>
  <sheetData>
    <row r="1" spans="1:10">
      <c r="A1" s="120" t="s">
        <v>33</v>
      </c>
      <c r="B1" s="121"/>
      <c r="C1" s="121"/>
      <c r="D1" s="121"/>
      <c r="E1" s="122"/>
      <c r="F1" s="120" t="s">
        <v>34</v>
      </c>
      <c r="G1" s="121"/>
      <c r="H1" s="121"/>
      <c r="I1" s="121"/>
      <c r="J1" s="121"/>
    </row>
    <row r="2" spans="1:10" ht="181.5">
      <c r="A2" s="51" t="s">
        <v>39</v>
      </c>
      <c r="B2" s="56" t="s">
        <v>40</v>
      </c>
      <c r="C2" s="55" t="s">
        <v>95</v>
      </c>
      <c r="D2" s="53" t="s">
        <v>41</v>
      </c>
      <c r="E2" s="52" t="s">
        <v>42</v>
      </c>
      <c r="F2" s="56" t="s">
        <v>43</v>
      </c>
      <c r="G2" s="56" t="s">
        <v>97</v>
      </c>
      <c r="H2" s="56" t="s">
        <v>44</v>
      </c>
      <c r="I2" s="57" t="s">
        <v>96</v>
      </c>
      <c r="J2" s="56" t="s">
        <v>98</v>
      </c>
    </row>
    <row r="3" spans="1:10">
      <c r="A3" s="24"/>
      <c r="B3" s="24"/>
      <c r="C3" s="24"/>
      <c r="D3" s="25"/>
      <c r="E3" s="24"/>
      <c r="F3" s="53" t="s">
        <v>53</v>
      </c>
      <c r="G3" s="19"/>
      <c r="H3" s="53" t="s">
        <v>54</v>
      </c>
      <c r="I3" s="26"/>
      <c r="J3" s="53" t="s">
        <v>54</v>
      </c>
    </row>
    <row r="4" spans="1:10" ht="15.75">
      <c r="A4" s="68">
        <v>8888888</v>
      </c>
      <c r="B4" s="69" t="s">
        <v>99</v>
      </c>
      <c r="C4" s="69" t="s">
        <v>84</v>
      </c>
      <c r="D4" s="68">
        <v>0</v>
      </c>
      <c r="E4" s="69" t="s">
        <v>57</v>
      </c>
      <c r="F4" s="70">
        <v>153.65454545454546</v>
      </c>
      <c r="G4" s="68">
        <v>33</v>
      </c>
      <c r="H4" s="70">
        <v>7.74</v>
      </c>
      <c r="I4" s="68">
        <v>3</v>
      </c>
      <c r="J4" s="68">
        <v>61</v>
      </c>
    </row>
  </sheetData>
  <mergeCells count="2">
    <mergeCell ref="A1:E1"/>
    <mergeCell ref="F1:J1"/>
  </mergeCells>
  <pageMargins left="0.7" right="0.7" top="0.75" bottom="0.75" header="0.3" footer="0.3"/>
  <pageSetup paperSize="9" orientation="portrait" verticalDpi="0"/>
  <legacyDrawing r:id="rId1"/>
</worksheet>
</file>

<file path=xl/worksheets/sheet4.xml><?xml version="1.0" encoding="utf-8"?>
<worksheet xmlns="http://schemas.openxmlformats.org/spreadsheetml/2006/main" xmlns:r="http://schemas.openxmlformats.org/officeDocument/2006/relationships">
  <dimension ref="A1:V55"/>
  <sheetViews>
    <sheetView zoomScale="70" zoomScaleNormal="70" workbookViewId="0">
      <selection activeCell="G6" sqref="G6"/>
    </sheetView>
  </sheetViews>
  <sheetFormatPr defaultRowHeight="15"/>
  <cols>
    <col min="1" max="1" width="9.77734375" customWidth="1"/>
    <col min="2" max="2" width="14" customWidth="1"/>
    <col min="3" max="3" width="8.21875" customWidth="1"/>
    <col min="7" max="7" width="8.88671875" style="66"/>
    <col min="8" max="8" width="6.6640625" customWidth="1"/>
    <col min="10" max="10" width="7.44140625" customWidth="1"/>
    <col min="16" max="16" width="9.6640625" customWidth="1"/>
    <col min="17" max="17" width="10.109375" customWidth="1"/>
    <col min="18" max="18" width="9.109375" customWidth="1"/>
    <col min="19" max="22" width="8.88671875" customWidth="1"/>
  </cols>
  <sheetData>
    <row r="1" spans="1:22" s="18" customFormat="1" ht="25.5" customHeight="1">
      <c r="A1" s="126" t="s">
        <v>110</v>
      </c>
      <c r="B1" s="127"/>
      <c r="C1" s="127"/>
      <c r="D1" s="127"/>
      <c r="E1" s="128"/>
      <c r="F1" s="126" t="s">
        <v>34</v>
      </c>
      <c r="G1" s="127"/>
      <c r="H1" s="127"/>
      <c r="I1" s="127"/>
      <c r="J1" s="128"/>
      <c r="K1" s="129" t="s">
        <v>35</v>
      </c>
      <c r="L1" s="129"/>
      <c r="M1" s="17"/>
      <c r="N1" s="130" t="s">
        <v>36</v>
      </c>
      <c r="O1" s="124"/>
      <c r="P1" s="125"/>
      <c r="Q1" s="131" t="s">
        <v>37</v>
      </c>
      <c r="R1" s="132"/>
      <c r="S1" s="123" t="s">
        <v>38</v>
      </c>
      <c r="T1" s="124"/>
      <c r="U1" s="124"/>
      <c r="V1" s="125"/>
    </row>
    <row r="2" spans="1:22" s="23" customFormat="1" ht="199.5" customHeight="1">
      <c r="A2" s="51" t="s">
        <v>39</v>
      </c>
      <c r="B2" s="56" t="s">
        <v>40</v>
      </c>
      <c r="C2" s="55" t="s">
        <v>95</v>
      </c>
      <c r="D2" s="53" t="s">
        <v>41</v>
      </c>
      <c r="E2" s="52" t="s">
        <v>42</v>
      </c>
      <c r="F2" s="56" t="s">
        <v>43</v>
      </c>
      <c r="G2" s="56" t="s">
        <v>104</v>
      </c>
      <c r="H2" s="56" t="s">
        <v>44</v>
      </c>
      <c r="I2" s="71" t="s">
        <v>105</v>
      </c>
      <c r="J2" s="56" t="s">
        <v>98</v>
      </c>
      <c r="K2" s="63" t="s">
        <v>102</v>
      </c>
      <c r="L2" s="64" t="s">
        <v>103</v>
      </c>
      <c r="M2" s="67" t="s">
        <v>45</v>
      </c>
      <c r="N2" s="58" t="s">
        <v>46</v>
      </c>
      <c r="O2" s="59" t="s">
        <v>47</v>
      </c>
      <c r="P2" s="54" t="s">
        <v>48</v>
      </c>
      <c r="Q2" s="61" t="s">
        <v>49</v>
      </c>
      <c r="R2" s="61" t="s">
        <v>50</v>
      </c>
      <c r="S2" s="60" t="s">
        <v>51</v>
      </c>
      <c r="T2" s="60" t="s">
        <v>52</v>
      </c>
      <c r="U2" s="62" t="s">
        <v>100</v>
      </c>
      <c r="V2" s="62" t="s">
        <v>101</v>
      </c>
    </row>
    <row r="3" spans="1:22" s="29" customFormat="1">
      <c r="A3" s="24"/>
      <c r="B3" s="24"/>
      <c r="C3" s="24"/>
      <c r="D3" s="25"/>
      <c r="E3" s="24"/>
      <c r="F3" s="53" t="s">
        <v>53</v>
      </c>
      <c r="G3" s="53"/>
      <c r="H3" s="53" t="s">
        <v>54</v>
      </c>
      <c r="I3" s="53"/>
      <c r="J3" s="53" t="s">
        <v>54</v>
      </c>
      <c r="K3" s="20"/>
      <c r="L3" s="20"/>
      <c r="M3" s="67" t="s">
        <v>54</v>
      </c>
      <c r="N3" s="27"/>
      <c r="O3" s="28"/>
      <c r="P3" s="60" t="s">
        <v>55</v>
      </c>
      <c r="Q3" s="21"/>
      <c r="R3" s="22"/>
      <c r="S3" s="60" t="s">
        <v>55</v>
      </c>
      <c r="T3" s="60" t="s">
        <v>55</v>
      </c>
      <c r="U3" s="60" t="s">
        <v>55</v>
      </c>
      <c r="V3" s="60" t="s">
        <v>55</v>
      </c>
    </row>
    <row r="4" spans="1:22" s="41" customFormat="1" ht="15.75">
      <c r="A4" s="68">
        <v>8888888</v>
      </c>
      <c r="B4" s="69" t="s">
        <v>99</v>
      </c>
      <c r="C4" s="69" t="s">
        <v>84</v>
      </c>
      <c r="D4" s="68">
        <v>0</v>
      </c>
      <c r="E4" s="69" t="s">
        <v>57</v>
      </c>
      <c r="F4" s="70">
        <v>153.65454545454546</v>
      </c>
      <c r="G4" s="68">
        <v>33</v>
      </c>
      <c r="H4" s="70">
        <v>7.74</v>
      </c>
      <c r="I4" s="68">
        <v>3</v>
      </c>
      <c r="J4" s="68">
        <v>61</v>
      </c>
      <c r="K4" s="34" t="str">
        <f t="shared" ref="K4:K26" si="0">C4&amp;E4</f>
        <v>LASN</v>
      </c>
      <c r="L4" s="34" t="str">
        <f t="shared" ref="L4:L26" si="1">E4&amp;D4</f>
        <v>N0</v>
      </c>
      <c r="M4" s="34">
        <f t="shared" ref="M4:M26" si="2">IF(B4="","NA",IF(H4&lt;1,1,H4))</f>
        <v>7.74</v>
      </c>
      <c r="N4" s="35">
        <f t="shared" ref="N4:N34" si="3">IF(O4="S",IF(F4&lt;5,5/1000/M4,F4/1000/M4),"")</f>
        <v>1.9852008456659621E-2</v>
      </c>
      <c r="O4" s="36" t="str">
        <f t="shared" ref="O4:O55" si="4">IF(B4="","NA",IF(OR(LEFT(C4,4)="Marl",(G4&lt;4),I4=1,I4="")=TRUE,"T",IF(AND(COUNT(F4,H4,J4)=3,COUNTA(D4:E4)=2),"S")))</f>
        <v>S</v>
      </c>
      <c r="P4" s="37">
        <f>IF(B4="","NA",IF(O4="T",VLOOKUP(K4,LUTABLE!D:E,2,FALSE),IF(10^(VLOOKUP(L4,LUTABLE!$A$2:$B$5,2,FALSE)-0.09*LOG(J4)+0.24*LOG(N4))&lt;35,10^(VLOOKUP(L4,LUTABLE!$A$2:$B$5,2,FALSE)-0.09*LOG(J4)+0.24*LOG(N4)),35)))</f>
        <v>6.1772244708061947</v>
      </c>
      <c r="Q4" s="38">
        <f>IF(K4="","NA",IF(O4="S",IF(0.755+0.012*F4/1000-0.001*H4&lt;0.7,0.7,0.755+0.012*F4/1000-0.001*H4),""))</f>
        <v>0.74910385454545458</v>
      </c>
      <c r="R4" s="39">
        <f>IF(K4="","NA",IF(O4="S",IF((0.506+0.023*F4/1000-0.002*H4)&lt;0.46,0.46,0.506+0.023*F4/1000-0.002*H4),""))</f>
        <v>0.49405405454545454</v>
      </c>
      <c r="S4" s="40">
        <f>IF(K4="","NA",IF(O4="T",VLOOKUP(K4,LUTABLE!D:I,3,FALSE),IF(P4/Q4&lt;5,5,P4/Q4)))</f>
        <v>8.2461522969394476</v>
      </c>
      <c r="T4" s="37">
        <f>IF(K4="","NA",IF(O4="T",VLOOKUP(K4,LUTABLE!D:I,4,FALSE),IF(P4/R4&lt;8,8,P4/R4)))</f>
        <v>12.50313485735774</v>
      </c>
      <c r="U4" s="37">
        <f>IF(K4="","NA",T4/0.5)</f>
        <v>25.006269714715479</v>
      </c>
      <c r="V4" s="37">
        <f>IF(K4="","NA",U4/0.5)</f>
        <v>50.012539429430959</v>
      </c>
    </row>
    <row r="5" spans="1:22" s="41" customFormat="1" ht="15.75">
      <c r="A5" s="31"/>
      <c r="B5" s="72"/>
      <c r="C5" s="72"/>
      <c r="D5" s="31"/>
      <c r="E5" s="72"/>
      <c r="F5" s="31"/>
      <c r="G5" s="31"/>
      <c r="H5" s="31"/>
      <c r="I5" s="31"/>
      <c r="J5" s="31"/>
      <c r="K5" s="34" t="str">
        <f t="shared" si="0"/>
        <v/>
      </c>
      <c r="L5" s="34" t="str">
        <f t="shared" si="1"/>
        <v/>
      </c>
      <c r="M5" s="34" t="str">
        <f t="shared" si="2"/>
        <v>NA</v>
      </c>
      <c r="N5" s="35" t="str">
        <f t="shared" si="3"/>
        <v/>
      </c>
      <c r="O5" s="36" t="str">
        <f t="shared" si="4"/>
        <v>NA</v>
      </c>
      <c r="P5" s="37" t="str">
        <f>IF(B5="","NA",IF(O5="T",VLOOKUP(K5,LUTABLE!D:E,2,FALSE),IF(10^(VLOOKUP(L5,LUTABLE!$A$2:$B$5,2,FALSE)-0.09*LOG(J5)+0.24*LOG(N5))&lt;35,10^(VLOOKUP(L5,LUTABLE!$A$2:$B$5,2,FALSE)-0.09*LOG(J5)+0.24*LOG(N5)),35)))</f>
        <v>NA</v>
      </c>
      <c r="Q5" s="38" t="str">
        <f t="shared" ref="Q5:Q55" si="5">IF(K5="","NA",IF(O5="S",IF(0.755+0.012*F5/1000-0.001*H5&lt;0.7,0.7,0.755+0.012*F5/1000-0.001*H5),""))</f>
        <v>NA</v>
      </c>
      <c r="R5" s="39" t="str">
        <f t="shared" ref="R5:R55" si="6">IF(K5="","NA",IF(O5="S",IF((0.506+0.023*F5/1000-0.002*H5)&lt;0.46,0.46,0.506+0.023*F5/1000-0.002*H5),""))</f>
        <v>NA</v>
      </c>
      <c r="S5" s="40" t="str">
        <f>IF(K5="","NA",IF(O5="T",VLOOKUP(K5,LUTABLE!D:I,3,FALSE),IF(P5/Q5&lt;5,5,P5/Q5)))</f>
        <v>NA</v>
      </c>
      <c r="T5" s="37" t="str">
        <f>IF(K5="","NA",IF(O5="T",VLOOKUP(K5,LUTABLE!D:I,4,FALSE),IF(P5/R5&lt;8,8,P5/R5)))</f>
        <v>NA</v>
      </c>
      <c r="U5" s="37" t="str">
        <f t="shared" ref="U5:U55" si="7">IF(K5="","NA",T5/0.5)</f>
        <v>NA</v>
      </c>
      <c r="V5" s="37" t="str">
        <f t="shared" ref="V5:V55" si="8">IF(K5="","NA",U5/0.5)</f>
        <v>NA</v>
      </c>
    </row>
    <row r="6" spans="1:22" s="41" customFormat="1" ht="15.75">
      <c r="A6" s="31"/>
      <c r="B6" s="31"/>
      <c r="C6" s="31"/>
      <c r="D6" s="31"/>
      <c r="E6" s="31"/>
      <c r="F6" s="31"/>
      <c r="G6" s="31"/>
      <c r="H6" s="31"/>
      <c r="I6" s="31"/>
      <c r="J6" s="31"/>
      <c r="K6" s="34" t="str">
        <f t="shared" si="0"/>
        <v/>
      </c>
      <c r="L6" s="34" t="str">
        <f t="shared" si="1"/>
        <v/>
      </c>
      <c r="M6" s="34" t="str">
        <f t="shared" si="2"/>
        <v>NA</v>
      </c>
      <c r="N6" s="35" t="str">
        <f t="shared" si="3"/>
        <v/>
      </c>
      <c r="O6" s="36" t="str">
        <f t="shared" si="4"/>
        <v>NA</v>
      </c>
      <c r="P6" s="37" t="str">
        <f>IF(B6="","NA",IF(O6="T",VLOOKUP(K6,LUTABLE!D:E,2,FALSE),IF(10^(VLOOKUP(L6,LUTABLE!$A$2:$B$5,2,FALSE)-0.09*LOG(J6)+0.24*LOG(N6))&lt;35,10^(VLOOKUP(L6,LUTABLE!$A$2:$B$5,2,FALSE)-0.09*LOG(J6)+0.24*LOG(N6)),35)))</f>
        <v>NA</v>
      </c>
      <c r="Q6" s="38" t="str">
        <f t="shared" si="5"/>
        <v>NA</v>
      </c>
      <c r="R6" s="39" t="str">
        <f t="shared" si="6"/>
        <v>NA</v>
      </c>
      <c r="S6" s="40" t="str">
        <f>IF(K6="","NA",IF(O6="T",VLOOKUP(K6,LUTABLE!D:I,3,FALSE),IF(P6/Q6&lt;5,5,P6/Q6)))</f>
        <v>NA</v>
      </c>
      <c r="T6" s="37" t="str">
        <f>IF(K6="","NA",IF(O6="T",VLOOKUP(K6,LUTABLE!D:I,4,FALSE),IF(P6/R6&lt;8,8,P6/R6)))</f>
        <v>NA</v>
      </c>
      <c r="U6" s="37" t="str">
        <f t="shared" si="7"/>
        <v>NA</v>
      </c>
      <c r="V6" s="37" t="str">
        <f t="shared" si="8"/>
        <v>NA</v>
      </c>
    </row>
    <row r="7" spans="1:22" s="41" customFormat="1" ht="15.75">
      <c r="A7" s="31"/>
      <c r="B7" s="31"/>
      <c r="C7" s="31"/>
      <c r="D7" s="31"/>
      <c r="E7" s="31"/>
      <c r="F7" s="31"/>
      <c r="G7" s="31"/>
      <c r="H7" s="31"/>
      <c r="I7" s="31"/>
      <c r="J7" s="31"/>
      <c r="K7" s="34" t="str">
        <f t="shared" si="0"/>
        <v/>
      </c>
      <c r="L7" s="34" t="str">
        <f t="shared" si="1"/>
        <v/>
      </c>
      <c r="M7" s="34" t="str">
        <f t="shared" si="2"/>
        <v>NA</v>
      </c>
      <c r="N7" s="35" t="str">
        <f t="shared" si="3"/>
        <v/>
      </c>
      <c r="O7" s="36" t="str">
        <f t="shared" si="4"/>
        <v>NA</v>
      </c>
      <c r="P7" s="37" t="str">
        <f>IF(B7="","NA",IF(O7="T",VLOOKUP(K7,LUTABLE!D:E,2,FALSE),IF(10^(VLOOKUP(L7,LUTABLE!$A$2:$B$5,2,FALSE)-0.09*LOG(J7)+0.24*LOG(N7))&lt;35,10^(VLOOKUP(L7,LUTABLE!$A$2:$B$5,2,FALSE)-0.09*LOG(J7)+0.24*LOG(N7)),35)))</f>
        <v>NA</v>
      </c>
      <c r="Q7" s="38" t="str">
        <f t="shared" si="5"/>
        <v>NA</v>
      </c>
      <c r="R7" s="39" t="str">
        <f t="shared" si="6"/>
        <v>NA</v>
      </c>
      <c r="S7" s="40" t="str">
        <f>IF(K7="","NA",IF(O7="T",VLOOKUP(K7,LUTABLE!D:I,3,FALSE),IF(P7/Q7&lt;5,5,P7/Q7)))</f>
        <v>NA</v>
      </c>
      <c r="T7" s="37" t="str">
        <f>IF(K7="","NA",IF(O7="T",VLOOKUP(K7,LUTABLE!D:I,4,FALSE),IF(P7/R7&lt;8,8,P7/R7)))</f>
        <v>NA</v>
      </c>
      <c r="U7" s="37" t="str">
        <f t="shared" si="7"/>
        <v>NA</v>
      </c>
      <c r="V7" s="37" t="str">
        <f t="shared" si="8"/>
        <v>NA</v>
      </c>
    </row>
    <row r="8" spans="1:22" s="41" customFormat="1" ht="15.75">
      <c r="A8" s="31"/>
      <c r="B8" s="31"/>
      <c r="C8" s="31"/>
      <c r="D8" s="31"/>
      <c r="E8" s="31"/>
      <c r="F8" s="31"/>
      <c r="G8" s="31"/>
      <c r="H8" s="31"/>
      <c r="I8" s="31"/>
      <c r="J8" s="31"/>
      <c r="K8" s="34" t="str">
        <f t="shared" si="0"/>
        <v/>
      </c>
      <c r="L8" s="34" t="str">
        <f t="shared" si="1"/>
        <v/>
      </c>
      <c r="M8" s="34" t="str">
        <f t="shared" si="2"/>
        <v>NA</v>
      </c>
      <c r="N8" s="35" t="str">
        <f t="shared" si="3"/>
        <v/>
      </c>
      <c r="O8" s="36" t="str">
        <f t="shared" si="4"/>
        <v>NA</v>
      </c>
      <c r="P8" s="37" t="str">
        <f>IF(B8="","NA",IF(O8="T",VLOOKUP(K8,LUTABLE!D:E,2,FALSE),IF(10^(VLOOKUP(L8,LUTABLE!$A$2:$B$5,2,FALSE)-0.09*LOG(J8)+0.24*LOG(N8))&lt;35,10^(VLOOKUP(L8,LUTABLE!$A$2:$B$5,2,FALSE)-0.09*LOG(J8)+0.24*LOG(N8)),35)))</f>
        <v>NA</v>
      </c>
      <c r="Q8" s="38" t="str">
        <f t="shared" si="5"/>
        <v>NA</v>
      </c>
      <c r="R8" s="39" t="str">
        <f t="shared" si="6"/>
        <v>NA</v>
      </c>
      <c r="S8" s="40" t="str">
        <f>IF(K8="","NA",IF(O8="T",VLOOKUP(K8,LUTABLE!D:I,3,FALSE),IF(P8/Q8&lt;5,5,P8/Q8)))</f>
        <v>NA</v>
      </c>
      <c r="T8" s="37" t="str">
        <f>IF(K8="","NA",IF(O8="T",VLOOKUP(K8,LUTABLE!D:I,4,FALSE),IF(P8/R8&lt;8,8,P8/R8)))</f>
        <v>NA</v>
      </c>
      <c r="U8" s="37" t="str">
        <f t="shared" si="7"/>
        <v>NA</v>
      </c>
      <c r="V8" s="37" t="str">
        <f t="shared" si="8"/>
        <v>NA</v>
      </c>
    </row>
    <row r="9" spans="1:22" s="41" customFormat="1" ht="15.75">
      <c r="A9" s="31"/>
      <c r="B9" s="31"/>
      <c r="C9" s="31"/>
      <c r="D9" s="31"/>
      <c r="E9" s="31"/>
      <c r="F9" s="31"/>
      <c r="G9" s="31"/>
      <c r="H9" s="31"/>
      <c r="I9" s="31"/>
      <c r="J9" s="31"/>
      <c r="K9" s="34" t="str">
        <f t="shared" si="0"/>
        <v/>
      </c>
      <c r="L9" s="34" t="str">
        <f t="shared" si="1"/>
        <v/>
      </c>
      <c r="M9" s="34" t="str">
        <f t="shared" si="2"/>
        <v>NA</v>
      </c>
      <c r="N9" s="35" t="str">
        <f t="shared" si="3"/>
        <v/>
      </c>
      <c r="O9" s="36" t="str">
        <f t="shared" si="4"/>
        <v>NA</v>
      </c>
      <c r="P9" s="37" t="str">
        <f>IF(B9="","NA",IF(O9="T",VLOOKUP(K9,LUTABLE!D:E,2,FALSE),IF(10^(VLOOKUP(L9,LUTABLE!$A$2:$B$5,2,FALSE)-0.09*LOG(J9)+0.24*LOG(N9))&lt;35,10^(VLOOKUP(L9,LUTABLE!$A$2:$B$5,2,FALSE)-0.09*LOG(J9)+0.24*LOG(N9)),35)))</f>
        <v>NA</v>
      </c>
      <c r="Q9" s="38" t="str">
        <f t="shared" si="5"/>
        <v>NA</v>
      </c>
      <c r="R9" s="39" t="str">
        <f t="shared" si="6"/>
        <v>NA</v>
      </c>
      <c r="S9" s="40" t="str">
        <f>IF(K9="","NA",IF(O9="T",VLOOKUP(K9,LUTABLE!D:I,3,FALSE),IF(P9/Q9&lt;5,5,P9/Q9)))</f>
        <v>NA</v>
      </c>
      <c r="T9" s="37" t="str">
        <f>IF(K9="","NA",IF(O9="T",VLOOKUP(K9,LUTABLE!D:I,4,FALSE),IF(P9/R9&lt;8,8,P9/R9)))</f>
        <v>NA</v>
      </c>
      <c r="U9" s="37" t="str">
        <f t="shared" si="7"/>
        <v>NA</v>
      </c>
      <c r="V9" s="37" t="str">
        <f t="shared" si="8"/>
        <v>NA</v>
      </c>
    </row>
    <row r="10" spans="1:22" s="41" customFormat="1" ht="15.75">
      <c r="A10" s="31"/>
      <c r="B10" s="31"/>
      <c r="C10" s="31"/>
      <c r="D10" s="31"/>
      <c r="E10" s="31"/>
      <c r="F10" s="31"/>
      <c r="G10" s="31"/>
      <c r="H10" s="31"/>
      <c r="I10" s="31"/>
      <c r="J10" s="31"/>
      <c r="K10" s="34" t="str">
        <f t="shared" si="0"/>
        <v/>
      </c>
      <c r="L10" s="34" t="str">
        <f t="shared" si="1"/>
        <v/>
      </c>
      <c r="M10" s="34" t="str">
        <f t="shared" si="2"/>
        <v>NA</v>
      </c>
      <c r="N10" s="35" t="str">
        <f t="shared" si="3"/>
        <v/>
      </c>
      <c r="O10" s="36" t="str">
        <f t="shared" si="4"/>
        <v>NA</v>
      </c>
      <c r="P10" s="37" t="str">
        <f>IF(B10="","NA",IF(O10="T",VLOOKUP(K10,LUTABLE!D:E,2,FALSE),IF(10^(VLOOKUP(L10,LUTABLE!$A$2:$B$5,2,FALSE)-0.09*LOG(J10)+0.24*LOG(N10))&lt;35,10^(VLOOKUP(L10,LUTABLE!$A$2:$B$5,2,FALSE)-0.09*LOG(J10)+0.24*LOG(N10)),35)))</f>
        <v>NA</v>
      </c>
      <c r="Q10" s="38" t="str">
        <f t="shared" si="5"/>
        <v>NA</v>
      </c>
      <c r="R10" s="39" t="str">
        <f t="shared" si="6"/>
        <v>NA</v>
      </c>
      <c r="S10" s="40" t="str">
        <f>IF(K10="","NA",IF(O10="T",VLOOKUP(K10,LUTABLE!D:I,3,FALSE),IF(P10/Q10&lt;5,5,P10/Q10)))</f>
        <v>NA</v>
      </c>
      <c r="T10" s="37" t="str">
        <f>IF(K10="","NA",IF(O10="T",VLOOKUP(K10,LUTABLE!D:I,4,FALSE),IF(P10/R10&lt;8,8,P10/R10)))</f>
        <v>NA</v>
      </c>
      <c r="U10" s="37" t="str">
        <f t="shared" si="7"/>
        <v>NA</v>
      </c>
      <c r="V10" s="37" t="str">
        <f t="shared" si="8"/>
        <v>NA</v>
      </c>
    </row>
    <row r="11" spans="1:22" s="41" customFormat="1" ht="15.75">
      <c r="A11" s="31"/>
      <c r="B11" s="31"/>
      <c r="C11" s="31"/>
      <c r="D11" s="31"/>
      <c r="E11" s="31"/>
      <c r="F11" s="31"/>
      <c r="G11" s="31"/>
      <c r="H11" s="31"/>
      <c r="I11" s="31"/>
      <c r="J11" s="31"/>
      <c r="K11" s="34" t="str">
        <f t="shared" si="0"/>
        <v/>
      </c>
      <c r="L11" s="34" t="str">
        <f t="shared" si="1"/>
        <v/>
      </c>
      <c r="M11" s="34" t="str">
        <f t="shared" si="2"/>
        <v>NA</v>
      </c>
      <c r="N11" s="35" t="str">
        <f t="shared" si="3"/>
        <v/>
      </c>
      <c r="O11" s="36" t="str">
        <f t="shared" si="4"/>
        <v>NA</v>
      </c>
      <c r="P11" s="37" t="str">
        <f>IF(B11="","NA",IF(O11="T",VLOOKUP(K11,LUTABLE!D:E,2,FALSE),IF(10^(VLOOKUP(L11,LUTABLE!$A$2:$B$5,2,FALSE)-0.09*LOG(J11)+0.24*LOG(N11))&lt;35,10^(VLOOKUP(L11,LUTABLE!$A$2:$B$5,2,FALSE)-0.09*LOG(J11)+0.24*LOG(N11)),35)))</f>
        <v>NA</v>
      </c>
      <c r="Q11" s="38" t="str">
        <f t="shared" si="5"/>
        <v>NA</v>
      </c>
      <c r="R11" s="39" t="str">
        <f t="shared" si="6"/>
        <v>NA</v>
      </c>
      <c r="S11" s="40" t="str">
        <f>IF(K11="","NA",IF(O11="T",VLOOKUP(K11,LUTABLE!D:I,3,FALSE),IF(P11/Q11&lt;5,5,P11/Q11)))</f>
        <v>NA</v>
      </c>
      <c r="T11" s="37" t="str">
        <f>IF(K11="","NA",IF(O11="T",VLOOKUP(K11,LUTABLE!D:I,4,FALSE),IF(P11/R11&lt;8,8,P11/R11)))</f>
        <v>NA</v>
      </c>
      <c r="U11" s="37" t="str">
        <f t="shared" si="7"/>
        <v>NA</v>
      </c>
      <c r="V11" s="37" t="str">
        <f t="shared" si="8"/>
        <v>NA</v>
      </c>
    </row>
    <row r="12" spans="1:22" s="41" customFormat="1" ht="15.75">
      <c r="A12" s="31"/>
      <c r="B12" s="31"/>
      <c r="C12" s="31"/>
      <c r="D12" s="31"/>
      <c r="E12" s="31"/>
      <c r="F12" s="31"/>
      <c r="G12" s="31"/>
      <c r="H12" s="31"/>
      <c r="I12" s="31"/>
      <c r="J12" s="31"/>
      <c r="K12" s="34" t="str">
        <f t="shared" si="0"/>
        <v/>
      </c>
      <c r="L12" s="34" t="str">
        <f t="shared" si="1"/>
        <v/>
      </c>
      <c r="M12" s="34" t="str">
        <f t="shared" si="2"/>
        <v>NA</v>
      </c>
      <c r="N12" s="35" t="str">
        <f t="shared" si="3"/>
        <v/>
      </c>
      <c r="O12" s="36" t="str">
        <f t="shared" si="4"/>
        <v>NA</v>
      </c>
      <c r="P12" s="37" t="str">
        <f>IF(B12="","NA",IF(O12="T",VLOOKUP(K12,LUTABLE!D:E,2,FALSE),IF(10^(VLOOKUP(L12,LUTABLE!$A$2:$B$5,2,FALSE)-0.09*LOG(J12)+0.24*LOG(N12))&lt;35,10^(VLOOKUP(L12,LUTABLE!$A$2:$B$5,2,FALSE)-0.09*LOG(J12)+0.24*LOG(N12)),35)))</f>
        <v>NA</v>
      </c>
      <c r="Q12" s="38" t="str">
        <f t="shared" si="5"/>
        <v>NA</v>
      </c>
      <c r="R12" s="39" t="str">
        <f t="shared" si="6"/>
        <v>NA</v>
      </c>
      <c r="S12" s="40" t="str">
        <f>IF(K12="","NA",IF(O12="T",VLOOKUP(K12,LUTABLE!D:I,3,FALSE),IF(P12/Q12&lt;5,5,P12/Q12)))</f>
        <v>NA</v>
      </c>
      <c r="T12" s="37" t="str">
        <f>IF(K12="","NA",IF(O12="T",VLOOKUP(K12,LUTABLE!D:I,4,FALSE),IF(P12/R12&lt;8,8,P12/R12)))</f>
        <v>NA</v>
      </c>
      <c r="U12" s="37" t="str">
        <f t="shared" si="7"/>
        <v>NA</v>
      </c>
      <c r="V12" s="37" t="str">
        <f t="shared" si="8"/>
        <v>NA</v>
      </c>
    </row>
    <row r="13" spans="1:22" s="41" customFormat="1" ht="15.75">
      <c r="A13" s="31"/>
      <c r="B13" s="31"/>
      <c r="C13" s="31"/>
      <c r="D13" s="31"/>
      <c r="E13" s="31"/>
      <c r="F13" s="31"/>
      <c r="G13" s="31"/>
      <c r="H13" s="31"/>
      <c r="I13" s="31"/>
      <c r="J13" s="31"/>
      <c r="K13" s="34" t="str">
        <f t="shared" si="0"/>
        <v/>
      </c>
      <c r="L13" s="34" t="str">
        <f t="shared" si="1"/>
        <v/>
      </c>
      <c r="M13" s="34" t="str">
        <f t="shared" si="2"/>
        <v>NA</v>
      </c>
      <c r="N13" s="35" t="str">
        <f t="shared" si="3"/>
        <v/>
      </c>
      <c r="O13" s="36" t="str">
        <f t="shared" si="4"/>
        <v>NA</v>
      </c>
      <c r="P13" s="37" t="str">
        <f>IF(B13="","NA",IF(O13="T",VLOOKUP(K13,LUTABLE!D:E,2,FALSE),IF(10^(VLOOKUP(L13,LUTABLE!$A$2:$B$5,2,FALSE)-0.09*LOG(J13)+0.24*LOG(N13))&lt;35,10^(VLOOKUP(L13,LUTABLE!$A$2:$B$5,2,FALSE)-0.09*LOG(J13)+0.24*LOG(N13)),35)))</f>
        <v>NA</v>
      </c>
      <c r="Q13" s="38" t="str">
        <f t="shared" si="5"/>
        <v>NA</v>
      </c>
      <c r="R13" s="39" t="str">
        <f t="shared" si="6"/>
        <v>NA</v>
      </c>
      <c r="S13" s="40" t="str">
        <f>IF(K13="","NA",IF(O13="T",VLOOKUP(K13,LUTABLE!D:I,3,FALSE),IF(P13/Q13&lt;5,5,P13/Q13)))</f>
        <v>NA</v>
      </c>
      <c r="T13" s="37" t="str">
        <f>IF(K13="","NA",IF(O13="T",VLOOKUP(K13,LUTABLE!D:I,4,FALSE),IF(P13/R13&lt;8,8,P13/R13)))</f>
        <v>NA</v>
      </c>
      <c r="U13" s="37" t="str">
        <f t="shared" si="7"/>
        <v>NA</v>
      </c>
      <c r="V13" s="37" t="str">
        <f t="shared" si="8"/>
        <v>NA</v>
      </c>
    </row>
    <row r="14" spans="1:22" s="41" customFormat="1" ht="15.75">
      <c r="A14" s="31"/>
      <c r="B14" s="31"/>
      <c r="C14" s="31"/>
      <c r="D14" s="31"/>
      <c r="E14" s="31"/>
      <c r="F14" s="31"/>
      <c r="G14" s="31"/>
      <c r="H14" s="31"/>
      <c r="I14" s="31"/>
      <c r="J14" s="31"/>
      <c r="K14" s="34" t="str">
        <f t="shared" si="0"/>
        <v/>
      </c>
      <c r="L14" s="34" t="str">
        <f t="shared" si="1"/>
        <v/>
      </c>
      <c r="M14" s="34" t="str">
        <f t="shared" si="2"/>
        <v>NA</v>
      </c>
      <c r="N14" s="35" t="str">
        <f t="shared" si="3"/>
        <v/>
      </c>
      <c r="O14" s="36" t="str">
        <f t="shared" si="4"/>
        <v>NA</v>
      </c>
      <c r="P14" s="37" t="str">
        <f>IF(B14="","NA",IF(O14="T",VLOOKUP(K14,LUTABLE!D:E,2,FALSE),IF(10^(VLOOKUP(L14,LUTABLE!$A$2:$B$5,2,FALSE)-0.09*LOG(J14)+0.24*LOG(N14))&lt;35,10^(VLOOKUP(L14,LUTABLE!$A$2:$B$5,2,FALSE)-0.09*LOG(J14)+0.24*LOG(N14)),35)))</f>
        <v>NA</v>
      </c>
      <c r="Q14" s="38" t="str">
        <f t="shared" si="5"/>
        <v>NA</v>
      </c>
      <c r="R14" s="39" t="str">
        <f t="shared" si="6"/>
        <v>NA</v>
      </c>
      <c r="S14" s="40" t="str">
        <f>IF(K14="","NA",IF(O14="T",VLOOKUP(K14,LUTABLE!D:I,3,FALSE),IF(P14/Q14&lt;5,5,P14/Q14)))</f>
        <v>NA</v>
      </c>
      <c r="T14" s="37" t="str">
        <f>IF(K14="","NA",IF(O14="T",VLOOKUP(K14,LUTABLE!D:I,4,FALSE),IF(P14/R14&lt;8,8,P14/R14)))</f>
        <v>NA</v>
      </c>
      <c r="U14" s="37" t="str">
        <f t="shared" si="7"/>
        <v>NA</v>
      </c>
      <c r="V14" s="37" t="str">
        <f t="shared" si="8"/>
        <v>NA</v>
      </c>
    </row>
    <row r="15" spans="1:22" s="41" customFormat="1" ht="15.75">
      <c r="A15" s="31"/>
      <c r="B15" s="31"/>
      <c r="C15" s="31"/>
      <c r="D15" s="31"/>
      <c r="E15" s="31"/>
      <c r="F15" s="31"/>
      <c r="G15" s="31"/>
      <c r="H15" s="31"/>
      <c r="I15" s="31"/>
      <c r="J15" s="31"/>
      <c r="K15" s="34" t="str">
        <f t="shared" si="0"/>
        <v/>
      </c>
      <c r="L15" s="34" t="str">
        <f t="shared" si="1"/>
        <v/>
      </c>
      <c r="M15" s="34" t="str">
        <f t="shared" si="2"/>
        <v>NA</v>
      </c>
      <c r="N15" s="35" t="str">
        <f t="shared" si="3"/>
        <v/>
      </c>
      <c r="O15" s="36" t="str">
        <f t="shared" si="4"/>
        <v>NA</v>
      </c>
      <c r="P15" s="37" t="str">
        <f>IF(B15="","NA",IF(O15="T",VLOOKUP(K15,LUTABLE!D:E,2,FALSE),IF(10^(VLOOKUP(L15,LUTABLE!$A$2:$B$5,2,FALSE)-0.09*LOG(J15)+0.24*LOG(N15))&lt;35,10^(VLOOKUP(L15,LUTABLE!$A$2:$B$5,2,FALSE)-0.09*LOG(J15)+0.24*LOG(N15)),35)))</f>
        <v>NA</v>
      </c>
      <c r="Q15" s="38" t="str">
        <f t="shared" si="5"/>
        <v>NA</v>
      </c>
      <c r="R15" s="39" t="str">
        <f t="shared" si="6"/>
        <v>NA</v>
      </c>
      <c r="S15" s="40" t="str">
        <f>IF(K15="","NA",IF(O15="T",VLOOKUP(K15,LUTABLE!D:I,3,FALSE),IF(P15/Q15&lt;5,5,P15/Q15)))</f>
        <v>NA</v>
      </c>
      <c r="T15" s="37" t="str">
        <f>IF(K15="","NA",IF(O15="T",VLOOKUP(K15,LUTABLE!D:I,4,FALSE),IF(P15/R15&lt;8,8,P15/R15)))</f>
        <v>NA</v>
      </c>
      <c r="U15" s="37" t="str">
        <f t="shared" si="7"/>
        <v>NA</v>
      </c>
      <c r="V15" s="37" t="str">
        <f t="shared" si="8"/>
        <v>NA</v>
      </c>
    </row>
    <row r="16" spans="1:22" s="41" customFormat="1" ht="15.75">
      <c r="A16" s="31"/>
      <c r="B16" s="31"/>
      <c r="C16" s="31"/>
      <c r="D16" s="31"/>
      <c r="E16" s="31"/>
      <c r="F16" s="31"/>
      <c r="G16" s="31"/>
      <c r="H16" s="31"/>
      <c r="I16" s="31"/>
      <c r="J16" s="31"/>
      <c r="K16" s="34" t="str">
        <f t="shared" si="0"/>
        <v/>
      </c>
      <c r="L16" s="34" t="str">
        <f t="shared" si="1"/>
        <v/>
      </c>
      <c r="M16" s="34" t="str">
        <f t="shared" si="2"/>
        <v>NA</v>
      </c>
      <c r="N16" s="35" t="str">
        <f t="shared" si="3"/>
        <v/>
      </c>
      <c r="O16" s="36" t="str">
        <f t="shared" si="4"/>
        <v>NA</v>
      </c>
      <c r="P16" s="37" t="str">
        <f>IF(B16="","NA",IF(O16="T",VLOOKUP(K16,LUTABLE!D:E,2,FALSE),IF(10^(VLOOKUP(L16,LUTABLE!$A$2:$B$5,2,FALSE)-0.09*LOG(J16)+0.24*LOG(N16))&lt;35,10^(VLOOKUP(L16,LUTABLE!$A$2:$B$5,2,FALSE)-0.09*LOG(J16)+0.24*LOG(N16)),35)))</f>
        <v>NA</v>
      </c>
      <c r="Q16" s="38" t="str">
        <f t="shared" si="5"/>
        <v>NA</v>
      </c>
      <c r="R16" s="39" t="str">
        <f t="shared" si="6"/>
        <v>NA</v>
      </c>
      <c r="S16" s="40" t="str">
        <f>IF(K16="","NA",IF(O16="T",VLOOKUP(K16,LUTABLE!D:I,3,FALSE),IF(P16/Q16&lt;5,5,P16/Q16)))</f>
        <v>NA</v>
      </c>
      <c r="T16" s="37" t="str">
        <f>IF(K16="","NA",IF(O16="T",VLOOKUP(K16,LUTABLE!D:I,4,FALSE),IF(P16/R16&lt;8,8,P16/R16)))</f>
        <v>NA</v>
      </c>
      <c r="U16" s="37" t="str">
        <f t="shared" si="7"/>
        <v>NA</v>
      </c>
      <c r="V16" s="37" t="str">
        <f t="shared" si="8"/>
        <v>NA</v>
      </c>
    </row>
    <row r="17" spans="1:22" s="41" customFormat="1" ht="15.75">
      <c r="A17" s="31"/>
      <c r="B17" s="31"/>
      <c r="C17" s="31"/>
      <c r="D17" s="31"/>
      <c r="E17" s="31"/>
      <c r="F17" s="31"/>
      <c r="G17" s="31"/>
      <c r="H17" s="31"/>
      <c r="I17" s="31"/>
      <c r="J17" s="31"/>
      <c r="K17" s="34" t="str">
        <f t="shared" si="0"/>
        <v/>
      </c>
      <c r="L17" s="34" t="str">
        <f t="shared" si="1"/>
        <v/>
      </c>
      <c r="M17" s="34" t="str">
        <f t="shared" si="2"/>
        <v>NA</v>
      </c>
      <c r="N17" s="35" t="str">
        <f t="shared" si="3"/>
        <v/>
      </c>
      <c r="O17" s="36" t="str">
        <f t="shared" si="4"/>
        <v>NA</v>
      </c>
      <c r="P17" s="37" t="str">
        <f>IF(B17="","NA",IF(O17="T",VLOOKUP(K17,LUTABLE!D:E,2,FALSE),IF(10^(VLOOKUP(L17,LUTABLE!$A$2:$B$5,2,FALSE)-0.09*LOG(J17)+0.24*LOG(N17))&lt;35,10^(VLOOKUP(L17,LUTABLE!$A$2:$B$5,2,FALSE)-0.09*LOG(J17)+0.24*LOG(N17)),35)))</f>
        <v>NA</v>
      </c>
      <c r="Q17" s="38" t="str">
        <f t="shared" si="5"/>
        <v>NA</v>
      </c>
      <c r="R17" s="39" t="str">
        <f t="shared" si="6"/>
        <v>NA</v>
      </c>
      <c r="S17" s="40" t="str">
        <f>IF(K17="","NA",IF(O17="T",VLOOKUP(K17,LUTABLE!D:I,3,FALSE),IF(P17/Q17&lt;5,5,P17/Q17)))</f>
        <v>NA</v>
      </c>
      <c r="T17" s="37" t="str">
        <f>IF(K17="","NA",IF(O17="T",VLOOKUP(K17,LUTABLE!D:I,4,FALSE),IF(P17/R17&lt;8,8,P17/R17)))</f>
        <v>NA</v>
      </c>
      <c r="U17" s="37" t="str">
        <f t="shared" si="7"/>
        <v>NA</v>
      </c>
      <c r="V17" s="37" t="str">
        <f t="shared" si="8"/>
        <v>NA</v>
      </c>
    </row>
    <row r="18" spans="1:22" s="41" customFormat="1" ht="15.75">
      <c r="A18" s="31"/>
      <c r="B18" s="31"/>
      <c r="C18" s="31"/>
      <c r="D18" s="31"/>
      <c r="E18" s="31"/>
      <c r="F18" s="31"/>
      <c r="G18" s="31"/>
      <c r="H18" s="31"/>
      <c r="I18" s="31"/>
      <c r="J18" s="31"/>
      <c r="K18" s="34" t="str">
        <f t="shared" si="0"/>
        <v/>
      </c>
      <c r="L18" s="34" t="str">
        <f t="shared" si="1"/>
        <v/>
      </c>
      <c r="M18" s="34" t="str">
        <f t="shared" si="2"/>
        <v>NA</v>
      </c>
      <c r="N18" s="35" t="str">
        <f t="shared" si="3"/>
        <v/>
      </c>
      <c r="O18" s="36" t="str">
        <f t="shared" si="4"/>
        <v>NA</v>
      </c>
      <c r="P18" s="37" t="str">
        <f>IF(B18="","NA",IF(O18="T",VLOOKUP(K18,LUTABLE!D:E,2,FALSE),IF(10^(VLOOKUP(L18,LUTABLE!$A$2:$B$5,2,FALSE)-0.09*LOG(J18)+0.24*LOG(N18))&lt;35,10^(VLOOKUP(L18,LUTABLE!$A$2:$B$5,2,FALSE)-0.09*LOG(J18)+0.24*LOG(N18)),35)))</f>
        <v>NA</v>
      </c>
      <c r="Q18" s="38" t="str">
        <f t="shared" si="5"/>
        <v>NA</v>
      </c>
      <c r="R18" s="39" t="str">
        <f t="shared" si="6"/>
        <v>NA</v>
      </c>
      <c r="S18" s="40" t="str">
        <f>IF(K18="","NA",IF(O18="T",VLOOKUP(K18,LUTABLE!D:I,3,FALSE),IF(P18/Q18&lt;5,5,P18/Q18)))</f>
        <v>NA</v>
      </c>
      <c r="T18" s="37" t="str">
        <f>IF(K18="","NA",IF(O18="T",VLOOKUP(K18,LUTABLE!D:I,4,FALSE),IF(P18/R18&lt;8,8,P18/R18)))</f>
        <v>NA</v>
      </c>
      <c r="U18" s="37" t="str">
        <f t="shared" si="7"/>
        <v>NA</v>
      </c>
      <c r="V18" s="37" t="str">
        <f t="shared" si="8"/>
        <v>NA</v>
      </c>
    </row>
    <row r="19" spans="1:22" s="41" customFormat="1" ht="15.75">
      <c r="A19" s="31"/>
      <c r="B19" s="31"/>
      <c r="C19" s="31"/>
      <c r="D19" s="31"/>
      <c r="E19" s="31"/>
      <c r="F19" s="31"/>
      <c r="G19" s="31"/>
      <c r="H19" s="31"/>
      <c r="I19" s="31"/>
      <c r="J19" s="31"/>
      <c r="K19" s="34" t="str">
        <f t="shared" si="0"/>
        <v/>
      </c>
      <c r="L19" s="34" t="str">
        <f t="shared" si="1"/>
        <v/>
      </c>
      <c r="M19" s="34" t="str">
        <f t="shared" si="2"/>
        <v>NA</v>
      </c>
      <c r="N19" s="35" t="str">
        <f t="shared" si="3"/>
        <v/>
      </c>
      <c r="O19" s="36" t="str">
        <f t="shared" si="4"/>
        <v>NA</v>
      </c>
      <c r="P19" s="37" t="str">
        <f>IF(B19="","NA",IF(O19="T",VLOOKUP(K19,LUTABLE!D:E,2,FALSE),IF(10^(VLOOKUP(L19,LUTABLE!$A$2:$B$5,2,FALSE)-0.09*LOG(J19)+0.24*LOG(N19))&lt;35,10^(VLOOKUP(L19,LUTABLE!$A$2:$B$5,2,FALSE)-0.09*LOG(J19)+0.24*LOG(N19)),35)))</f>
        <v>NA</v>
      </c>
      <c r="Q19" s="38" t="str">
        <f t="shared" si="5"/>
        <v>NA</v>
      </c>
      <c r="R19" s="39" t="str">
        <f t="shared" si="6"/>
        <v>NA</v>
      </c>
      <c r="S19" s="40" t="str">
        <f>IF(K19="","NA",IF(O19="T",VLOOKUP(K19,LUTABLE!D:I,3,FALSE),IF(P19/Q19&lt;5,5,P19/Q19)))</f>
        <v>NA</v>
      </c>
      <c r="T19" s="37" t="str">
        <f>IF(K19="","NA",IF(O19="T",VLOOKUP(K19,LUTABLE!D:I,4,FALSE),IF(P19/R19&lt;8,8,P19/R19)))</f>
        <v>NA</v>
      </c>
      <c r="U19" s="37" t="str">
        <f t="shared" si="7"/>
        <v>NA</v>
      </c>
      <c r="V19" s="37" t="str">
        <f t="shared" si="8"/>
        <v>NA</v>
      </c>
    </row>
    <row r="20" spans="1:22" s="41" customFormat="1" ht="15.75">
      <c r="A20" s="31"/>
      <c r="B20" s="31"/>
      <c r="C20" s="31"/>
      <c r="D20" s="31"/>
      <c r="E20" s="31"/>
      <c r="F20" s="31"/>
      <c r="G20" s="31"/>
      <c r="H20" s="31"/>
      <c r="I20" s="31"/>
      <c r="J20" s="31"/>
      <c r="K20" s="34" t="str">
        <f t="shared" si="0"/>
        <v/>
      </c>
      <c r="L20" s="34" t="str">
        <f t="shared" si="1"/>
        <v/>
      </c>
      <c r="M20" s="34" t="str">
        <f t="shared" si="2"/>
        <v>NA</v>
      </c>
      <c r="N20" s="35" t="str">
        <f t="shared" si="3"/>
        <v/>
      </c>
      <c r="O20" s="36" t="str">
        <f t="shared" si="4"/>
        <v>NA</v>
      </c>
      <c r="P20" s="37" t="str">
        <f>IF(B20="","NA",IF(O20="T",VLOOKUP(K20,LUTABLE!D:E,2,FALSE),IF(10^(VLOOKUP(L20,LUTABLE!$A$2:$B$5,2,FALSE)-0.09*LOG(J20)+0.24*LOG(N20))&lt;35,10^(VLOOKUP(L20,LUTABLE!$A$2:$B$5,2,FALSE)-0.09*LOG(J20)+0.24*LOG(N20)),35)))</f>
        <v>NA</v>
      </c>
      <c r="Q20" s="38" t="str">
        <f t="shared" si="5"/>
        <v>NA</v>
      </c>
      <c r="R20" s="39" t="str">
        <f t="shared" si="6"/>
        <v>NA</v>
      </c>
      <c r="S20" s="40" t="str">
        <f>IF(K20="","NA",IF(O20="T",VLOOKUP(K20,LUTABLE!D:I,3,FALSE),IF(P20/Q20&lt;5,5,P20/Q20)))</f>
        <v>NA</v>
      </c>
      <c r="T20" s="37" t="str">
        <f>IF(K20="","NA",IF(O20="T",VLOOKUP(K20,LUTABLE!D:I,4,FALSE),IF(P20/R20&lt;8,8,P20/R20)))</f>
        <v>NA</v>
      </c>
      <c r="U20" s="37" t="str">
        <f t="shared" si="7"/>
        <v>NA</v>
      </c>
      <c r="V20" s="37" t="str">
        <f t="shared" si="8"/>
        <v>NA</v>
      </c>
    </row>
    <row r="21" spans="1:22" s="41" customFormat="1" ht="15.75">
      <c r="A21" s="31"/>
      <c r="B21" s="31"/>
      <c r="C21" s="31"/>
      <c r="D21" s="31"/>
      <c r="E21" s="31"/>
      <c r="F21" s="31"/>
      <c r="G21" s="31"/>
      <c r="H21" s="31"/>
      <c r="I21" s="31"/>
      <c r="J21" s="31"/>
      <c r="K21" s="34" t="str">
        <f t="shared" si="0"/>
        <v/>
      </c>
      <c r="L21" s="34" t="str">
        <f t="shared" si="1"/>
        <v/>
      </c>
      <c r="M21" s="34" t="str">
        <f t="shared" si="2"/>
        <v>NA</v>
      </c>
      <c r="N21" s="35" t="str">
        <f t="shared" si="3"/>
        <v/>
      </c>
      <c r="O21" s="36" t="str">
        <f t="shared" si="4"/>
        <v>NA</v>
      </c>
      <c r="P21" s="37" t="str">
        <f>IF(B21="","NA",IF(O21="T",VLOOKUP(K21,LUTABLE!D:E,2,FALSE),IF(10^(VLOOKUP(L21,LUTABLE!$A$2:$B$5,2,FALSE)-0.09*LOG(J21)+0.24*LOG(N21))&lt;35,10^(VLOOKUP(L21,LUTABLE!$A$2:$B$5,2,FALSE)-0.09*LOG(J21)+0.24*LOG(N21)),35)))</f>
        <v>NA</v>
      </c>
      <c r="Q21" s="38" t="str">
        <f t="shared" si="5"/>
        <v>NA</v>
      </c>
      <c r="R21" s="39" t="str">
        <f t="shared" si="6"/>
        <v>NA</v>
      </c>
      <c r="S21" s="40" t="str">
        <f>IF(K21="","NA",IF(O21="T",VLOOKUP(K21,LUTABLE!D:I,3,FALSE),IF(P21/Q21&lt;5,5,P21/Q21)))</f>
        <v>NA</v>
      </c>
      <c r="T21" s="37" t="str">
        <f>IF(K21="","NA",IF(O21="T",VLOOKUP(K21,LUTABLE!D:I,4,FALSE),IF(P21/R21&lt;8,8,P21/R21)))</f>
        <v>NA</v>
      </c>
      <c r="U21" s="37" t="str">
        <f t="shared" si="7"/>
        <v>NA</v>
      </c>
      <c r="V21" s="37" t="str">
        <f t="shared" si="8"/>
        <v>NA</v>
      </c>
    </row>
    <row r="22" spans="1:22" s="41" customFormat="1" ht="15.75">
      <c r="A22" s="31"/>
      <c r="B22" s="31"/>
      <c r="C22" s="31"/>
      <c r="D22" s="31"/>
      <c r="E22" s="31"/>
      <c r="F22" s="31"/>
      <c r="G22" s="31"/>
      <c r="H22" s="31"/>
      <c r="I22" s="31"/>
      <c r="J22" s="31"/>
      <c r="K22" s="34" t="str">
        <f t="shared" si="0"/>
        <v/>
      </c>
      <c r="L22" s="34" t="str">
        <f t="shared" si="1"/>
        <v/>
      </c>
      <c r="M22" s="34" t="str">
        <f t="shared" si="2"/>
        <v>NA</v>
      </c>
      <c r="N22" s="35" t="str">
        <f t="shared" si="3"/>
        <v/>
      </c>
      <c r="O22" s="36" t="str">
        <f t="shared" si="4"/>
        <v>NA</v>
      </c>
      <c r="P22" s="37" t="str">
        <f>IF(B22="","NA",IF(O22="T",VLOOKUP(K22,LUTABLE!D:E,2,FALSE),IF(10^(VLOOKUP(L22,LUTABLE!$A$2:$B$5,2,FALSE)-0.09*LOG(J22)+0.24*LOG(N22))&lt;35,10^(VLOOKUP(L22,LUTABLE!$A$2:$B$5,2,FALSE)-0.09*LOG(J22)+0.24*LOG(N22)),35)))</f>
        <v>NA</v>
      </c>
      <c r="Q22" s="38" t="str">
        <f t="shared" si="5"/>
        <v>NA</v>
      </c>
      <c r="R22" s="39" t="str">
        <f t="shared" si="6"/>
        <v>NA</v>
      </c>
      <c r="S22" s="40" t="str">
        <f>IF(K22="","NA",IF(O22="T",VLOOKUP(K22,LUTABLE!D:I,3,FALSE),IF(P22/Q22&lt;5,5,P22/Q22)))</f>
        <v>NA</v>
      </c>
      <c r="T22" s="37" t="str">
        <f>IF(K22="","NA",IF(O22="T",VLOOKUP(K22,LUTABLE!D:I,4,FALSE),IF(P22/R22&lt;8,8,P22/R22)))</f>
        <v>NA</v>
      </c>
      <c r="U22" s="37" t="str">
        <f t="shared" si="7"/>
        <v>NA</v>
      </c>
      <c r="V22" s="37" t="str">
        <f t="shared" si="8"/>
        <v>NA</v>
      </c>
    </row>
    <row r="23" spans="1:22" s="41" customFormat="1" ht="15.75">
      <c r="A23" s="31"/>
      <c r="B23" s="31"/>
      <c r="C23" s="31"/>
      <c r="D23" s="31"/>
      <c r="E23" s="31"/>
      <c r="F23" s="31"/>
      <c r="G23" s="31"/>
      <c r="H23" s="31"/>
      <c r="I23" s="31"/>
      <c r="J23" s="31"/>
      <c r="K23" s="34" t="str">
        <f t="shared" si="0"/>
        <v/>
      </c>
      <c r="L23" s="34" t="str">
        <f t="shared" si="1"/>
        <v/>
      </c>
      <c r="M23" s="34" t="str">
        <f t="shared" si="2"/>
        <v>NA</v>
      </c>
      <c r="N23" s="35" t="str">
        <f t="shared" si="3"/>
        <v/>
      </c>
      <c r="O23" s="36" t="str">
        <f t="shared" si="4"/>
        <v>NA</v>
      </c>
      <c r="P23" s="37" t="str">
        <f>IF(B23="","NA",IF(O23="T",VLOOKUP(K23,LUTABLE!D:E,2,FALSE),IF(10^(VLOOKUP(L23,LUTABLE!$A$2:$B$5,2,FALSE)-0.09*LOG(J23)+0.24*LOG(N23))&lt;35,10^(VLOOKUP(L23,LUTABLE!$A$2:$B$5,2,FALSE)-0.09*LOG(J23)+0.24*LOG(N23)),35)))</f>
        <v>NA</v>
      </c>
      <c r="Q23" s="38" t="str">
        <f t="shared" si="5"/>
        <v>NA</v>
      </c>
      <c r="R23" s="39" t="str">
        <f t="shared" si="6"/>
        <v>NA</v>
      </c>
      <c r="S23" s="40" t="str">
        <f>IF(K23="","NA",IF(O23="T",VLOOKUP(K23,LUTABLE!D:I,3,FALSE),IF(P23/Q23&lt;5,5,P23/Q23)))</f>
        <v>NA</v>
      </c>
      <c r="T23" s="37" t="str">
        <f>IF(K23="","NA",IF(O23="T",VLOOKUP(K23,LUTABLE!D:I,4,FALSE),IF(P23/R23&lt;8,8,P23/R23)))</f>
        <v>NA</v>
      </c>
      <c r="U23" s="37" t="str">
        <f t="shared" si="7"/>
        <v>NA</v>
      </c>
      <c r="V23" s="37" t="str">
        <f t="shared" si="8"/>
        <v>NA</v>
      </c>
    </row>
    <row r="24" spans="1:22" s="41" customFormat="1" ht="15.75">
      <c r="A24" s="31"/>
      <c r="B24" s="31"/>
      <c r="C24" s="31"/>
      <c r="D24" s="31"/>
      <c r="E24" s="31"/>
      <c r="F24" s="31"/>
      <c r="G24" s="31"/>
      <c r="H24" s="31"/>
      <c r="I24" s="31"/>
      <c r="J24" s="31"/>
      <c r="K24" s="34" t="str">
        <f t="shared" si="0"/>
        <v/>
      </c>
      <c r="L24" s="34" t="str">
        <f t="shared" si="1"/>
        <v/>
      </c>
      <c r="M24" s="34" t="str">
        <f t="shared" si="2"/>
        <v>NA</v>
      </c>
      <c r="N24" s="35" t="str">
        <f t="shared" si="3"/>
        <v/>
      </c>
      <c r="O24" s="36" t="str">
        <f t="shared" si="4"/>
        <v>NA</v>
      </c>
      <c r="P24" s="37" t="str">
        <f>IF(B24="","NA",IF(O24="T",VLOOKUP(K24,LUTABLE!D:E,2,FALSE),IF(10^(VLOOKUP(L24,LUTABLE!$A$2:$B$5,2,FALSE)-0.09*LOG(J24)+0.24*LOG(N24))&lt;35,10^(VLOOKUP(L24,LUTABLE!$A$2:$B$5,2,FALSE)-0.09*LOG(J24)+0.24*LOG(N24)),35)))</f>
        <v>NA</v>
      </c>
      <c r="Q24" s="38" t="str">
        <f t="shared" si="5"/>
        <v>NA</v>
      </c>
      <c r="R24" s="39" t="str">
        <f t="shared" si="6"/>
        <v>NA</v>
      </c>
      <c r="S24" s="40" t="str">
        <f>IF(K24="","NA",IF(O24="T",VLOOKUP(K24,LUTABLE!D:I,3,FALSE),IF(P24/Q24&lt;5,5,P24/Q24)))</f>
        <v>NA</v>
      </c>
      <c r="T24" s="37" t="str">
        <f>IF(K24="","NA",IF(O24="T",VLOOKUP(K24,LUTABLE!D:I,4,FALSE),IF(P24/R24&lt;8,8,P24/R24)))</f>
        <v>NA</v>
      </c>
      <c r="U24" s="37" t="str">
        <f t="shared" si="7"/>
        <v>NA</v>
      </c>
      <c r="V24" s="37" t="str">
        <f t="shared" si="8"/>
        <v>NA</v>
      </c>
    </row>
    <row r="25" spans="1:22" s="41" customFormat="1" ht="15.75">
      <c r="A25" s="31"/>
      <c r="B25" s="31"/>
      <c r="C25" s="31"/>
      <c r="D25" s="31"/>
      <c r="E25" s="31"/>
      <c r="F25" s="31"/>
      <c r="G25" s="31"/>
      <c r="H25" s="31"/>
      <c r="I25" s="31"/>
      <c r="J25" s="31"/>
      <c r="K25" s="34" t="str">
        <f t="shared" si="0"/>
        <v/>
      </c>
      <c r="L25" s="34" t="str">
        <f t="shared" si="1"/>
        <v/>
      </c>
      <c r="M25" s="34" t="str">
        <f t="shared" si="2"/>
        <v>NA</v>
      </c>
      <c r="N25" s="35" t="str">
        <f t="shared" si="3"/>
        <v/>
      </c>
      <c r="O25" s="36" t="str">
        <f t="shared" si="4"/>
        <v>NA</v>
      </c>
      <c r="P25" s="37" t="str">
        <f>IF(B25="","NA",IF(O25="T",VLOOKUP(K25,LUTABLE!D:E,2,FALSE),IF(10^(VLOOKUP(L25,LUTABLE!$A$2:$B$5,2,FALSE)-0.09*LOG(J25)+0.24*LOG(N25))&lt;35,10^(VLOOKUP(L25,LUTABLE!$A$2:$B$5,2,FALSE)-0.09*LOG(J25)+0.24*LOG(N25)),35)))</f>
        <v>NA</v>
      </c>
      <c r="Q25" s="38" t="str">
        <f t="shared" si="5"/>
        <v>NA</v>
      </c>
      <c r="R25" s="39" t="str">
        <f t="shared" si="6"/>
        <v>NA</v>
      </c>
      <c r="S25" s="40" t="str">
        <f>IF(K25="","NA",IF(O25="T",VLOOKUP(K25,LUTABLE!D:I,3,FALSE),IF(P25/Q25&lt;5,5,P25/Q25)))</f>
        <v>NA</v>
      </c>
      <c r="T25" s="37" t="str">
        <f>IF(K25="","NA",IF(O25="T",VLOOKUP(K25,LUTABLE!D:I,4,FALSE),IF(P25/R25&lt;8,8,P25/R25)))</f>
        <v>NA</v>
      </c>
      <c r="U25" s="37" t="str">
        <f t="shared" si="7"/>
        <v>NA</v>
      </c>
      <c r="V25" s="37" t="str">
        <f t="shared" si="8"/>
        <v>NA</v>
      </c>
    </row>
    <row r="26" spans="1:22" s="41" customFormat="1" ht="15.75">
      <c r="A26" s="31"/>
      <c r="B26" s="31"/>
      <c r="C26" s="31"/>
      <c r="D26" s="31"/>
      <c r="E26" s="31"/>
      <c r="F26" s="31"/>
      <c r="G26" s="31"/>
      <c r="H26" s="31"/>
      <c r="I26" s="31"/>
      <c r="J26" s="31"/>
      <c r="K26" s="34" t="str">
        <f t="shared" si="0"/>
        <v/>
      </c>
      <c r="L26" s="34" t="str">
        <f t="shared" si="1"/>
        <v/>
      </c>
      <c r="M26" s="34" t="str">
        <f t="shared" si="2"/>
        <v>NA</v>
      </c>
      <c r="N26" s="35" t="str">
        <f t="shared" si="3"/>
        <v/>
      </c>
      <c r="O26" s="36" t="str">
        <f t="shared" si="4"/>
        <v>NA</v>
      </c>
      <c r="P26" s="37" t="str">
        <f>IF(B26="","NA",IF(O26="T",VLOOKUP(K26,LUTABLE!D:E,2,FALSE),IF(10^(VLOOKUP(L26,LUTABLE!$A$2:$B$5,2,FALSE)-0.09*LOG(J26)+0.24*LOG(N26))&lt;35,10^(VLOOKUP(L26,LUTABLE!$A$2:$B$5,2,FALSE)-0.09*LOG(J26)+0.24*LOG(N26)),35)))</f>
        <v>NA</v>
      </c>
      <c r="Q26" s="38" t="str">
        <f t="shared" si="5"/>
        <v>NA</v>
      </c>
      <c r="R26" s="39" t="str">
        <f t="shared" si="6"/>
        <v>NA</v>
      </c>
      <c r="S26" s="40" t="str">
        <f>IF(K26="","NA",IF(O26="T",VLOOKUP(K26,LUTABLE!D:I,3,FALSE),IF(P26/Q26&lt;5,5,P26/Q26)))</f>
        <v>NA</v>
      </c>
      <c r="T26" s="37" t="str">
        <f>IF(K26="","NA",IF(O26="T",VLOOKUP(K26,LUTABLE!D:I,4,FALSE),IF(P26/R26&lt;8,8,P26/R26)))</f>
        <v>NA</v>
      </c>
      <c r="U26" s="37" t="str">
        <f t="shared" si="7"/>
        <v>NA</v>
      </c>
      <c r="V26" s="37" t="str">
        <f t="shared" si="8"/>
        <v>NA</v>
      </c>
    </row>
    <row r="27" spans="1:22" ht="15.75">
      <c r="A27" s="31"/>
      <c r="B27" s="31"/>
      <c r="C27" s="31"/>
      <c r="D27" s="31"/>
      <c r="E27" s="31"/>
      <c r="F27" s="31"/>
      <c r="G27" s="31"/>
      <c r="H27" s="31"/>
      <c r="I27" s="31"/>
      <c r="J27" s="31"/>
      <c r="K27" s="34" t="str">
        <f t="shared" ref="K27:K55" si="9">C27&amp;E27</f>
        <v/>
      </c>
      <c r="L27" s="34" t="str">
        <f t="shared" ref="L27:L55" si="10">E27&amp;D27</f>
        <v/>
      </c>
      <c r="M27" s="34" t="str">
        <f t="shared" ref="M27:M55" si="11">IF(B27="","NA",IF(H27&lt;1,1,H27))</f>
        <v>NA</v>
      </c>
      <c r="N27" s="35" t="str">
        <f t="shared" si="3"/>
        <v/>
      </c>
      <c r="O27" s="36" t="str">
        <f t="shared" si="4"/>
        <v>NA</v>
      </c>
      <c r="P27" s="37" t="str">
        <f>IF(B27="","NA",IF(O27="T",VLOOKUP(K27,LUTABLE!D:E,2,FALSE),IF(10^(VLOOKUP(L27,LUTABLE!$A$2:$B$5,2,FALSE)-0.09*LOG(J27)+0.24*LOG(N27))&lt;35,10^(VLOOKUP(L27,LUTABLE!$A$2:$B$5,2,FALSE)-0.09*LOG(J27)+0.24*LOG(N27)),35)))</f>
        <v>NA</v>
      </c>
      <c r="Q27" s="38" t="str">
        <f t="shared" si="5"/>
        <v>NA</v>
      </c>
      <c r="R27" s="39" t="str">
        <f t="shared" si="6"/>
        <v>NA</v>
      </c>
      <c r="S27" s="40" t="str">
        <f>IF(K27="","NA",IF(O27="T",VLOOKUP(K27,LUTABLE!D:I,3,FALSE),IF(P27/Q27&lt;5,5,P27/Q27)))</f>
        <v>NA</v>
      </c>
      <c r="T27" s="37" t="str">
        <f>IF(K27="","NA",IF(O27="T",VLOOKUP(K27,LUTABLE!D:I,4,FALSE),IF(P27/R27&lt;8,8,P27/R27)))</f>
        <v>NA</v>
      </c>
      <c r="U27" s="37" t="str">
        <f t="shared" si="7"/>
        <v>NA</v>
      </c>
      <c r="V27" s="37" t="str">
        <f t="shared" si="8"/>
        <v>NA</v>
      </c>
    </row>
    <row r="28" spans="1:22" ht="15.75">
      <c r="A28" s="31"/>
      <c r="B28" s="31"/>
      <c r="C28" s="31"/>
      <c r="D28" s="31"/>
      <c r="E28" s="31"/>
      <c r="F28" s="31"/>
      <c r="G28" s="31"/>
      <c r="H28" s="31"/>
      <c r="I28" s="31"/>
      <c r="J28" s="31"/>
      <c r="K28" s="34" t="str">
        <f t="shared" si="9"/>
        <v/>
      </c>
      <c r="L28" s="34" t="str">
        <f t="shared" si="10"/>
        <v/>
      </c>
      <c r="M28" s="34" t="str">
        <f t="shared" si="11"/>
        <v>NA</v>
      </c>
      <c r="N28" s="35" t="str">
        <f t="shared" si="3"/>
        <v/>
      </c>
      <c r="O28" s="36" t="str">
        <f t="shared" si="4"/>
        <v>NA</v>
      </c>
      <c r="P28" s="37" t="str">
        <f>IF(B28="","NA",IF(O28="T",VLOOKUP(K28,LUTABLE!D:E,2,FALSE),IF(10^(VLOOKUP(L28,LUTABLE!$A$2:$B$5,2,FALSE)-0.09*LOG(J28)+0.24*LOG(N28))&lt;35,10^(VLOOKUP(L28,LUTABLE!$A$2:$B$5,2,FALSE)-0.09*LOG(J28)+0.24*LOG(N28)),35)))</f>
        <v>NA</v>
      </c>
      <c r="Q28" s="38" t="str">
        <f t="shared" si="5"/>
        <v>NA</v>
      </c>
      <c r="R28" s="39" t="str">
        <f t="shared" si="6"/>
        <v>NA</v>
      </c>
      <c r="S28" s="40" t="str">
        <f>IF(K28="","NA",IF(O28="T",VLOOKUP(K28,LUTABLE!D:I,3,FALSE),IF(P28/Q28&lt;5,5,P28/Q28)))</f>
        <v>NA</v>
      </c>
      <c r="T28" s="37" t="str">
        <f>IF(K28="","NA",IF(O28="T",VLOOKUP(K28,LUTABLE!D:I,4,FALSE),IF(P28/R28&lt;8,8,P28/R28)))</f>
        <v>NA</v>
      </c>
      <c r="U28" s="37" t="str">
        <f t="shared" si="7"/>
        <v>NA</v>
      </c>
      <c r="V28" s="37" t="str">
        <f t="shared" si="8"/>
        <v>NA</v>
      </c>
    </row>
    <row r="29" spans="1:22" ht="15.75">
      <c r="A29" s="31"/>
      <c r="B29" s="31"/>
      <c r="C29" s="31"/>
      <c r="D29" s="31"/>
      <c r="E29" s="31"/>
      <c r="F29" s="31"/>
      <c r="G29" s="31"/>
      <c r="H29" s="31"/>
      <c r="I29" s="31"/>
      <c r="J29" s="31"/>
      <c r="K29" s="34" t="str">
        <f t="shared" si="9"/>
        <v/>
      </c>
      <c r="L29" s="34" t="str">
        <f t="shared" si="10"/>
        <v/>
      </c>
      <c r="M29" s="34" t="str">
        <f t="shared" si="11"/>
        <v>NA</v>
      </c>
      <c r="N29" s="35" t="str">
        <f t="shared" si="3"/>
        <v/>
      </c>
      <c r="O29" s="36" t="str">
        <f t="shared" si="4"/>
        <v>NA</v>
      </c>
      <c r="P29" s="37" t="str">
        <f>IF(B29="","NA",IF(O29="T",VLOOKUP(K29,LUTABLE!D:E,2,FALSE),IF(10^(VLOOKUP(L29,LUTABLE!$A$2:$B$5,2,FALSE)-0.09*LOG(J29)+0.24*LOG(N29))&lt;35,10^(VLOOKUP(L29,LUTABLE!$A$2:$B$5,2,FALSE)-0.09*LOG(J29)+0.24*LOG(N29)),35)))</f>
        <v>NA</v>
      </c>
      <c r="Q29" s="38" t="str">
        <f t="shared" si="5"/>
        <v>NA</v>
      </c>
      <c r="R29" s="39" t="str">
        <f t="shared" si="6"/>
        <v>NA</v>
      </c>
      <c r="S29" s="40" t="str">
        <f>IF(K29="","NA",IF(O29="T",VLOOKUP(K29,LUTABLE!D:I,3,FALSE),IF(P29/Q29&lt;5,5,P29/Q29)))</f>
        <v>NA</v>
      </c>
      <c r="T29" s="37" t="str">
        <f>IF(K29="","NA",IF(O29="T",VLOOKUP(K29,LUTABLE!D:I,4,FALSE),IF(P29/R29&lt;8,8,P29/R29)))</f>
        <v>NA</v>
      </c>
      <c r="U29" s="37" t="str">
        <f t="shared" si="7"/>
        <v>NA</v>
      </c>
      <c r="V29" s="37" t="str">
        <f t="shared" si="8"/>
        <v>NA</v>
      </c>
    </row>
    <row r="30" spans="1:22" ht="15.75">
      <c r="A30" s="31"/>
      <c r="B30" s="31"/>
      <c r="C30" s="31"/>
      <c r="D30" s="31"/>
      <c r="E30" s="31"/>
      <c r="F30" s="31"/>
      <c r="G30" s="31"/>
      <c r="H30" s="31"/>
      <c r="I30" s="31"/>
      <c r="J30" s="31"/>
      <c r="K30" s="34" t="str">
        <f t="shared" si="9"/>
        <v/>
      </c>
      <c r="L30" s="34" t="str">
        <f t="shared" si="10"/>
        <v/>
      </c>
      <c r="M30" s="34" t="str">
        <f t="shared" si="11"/>
        <v>NA</v>
      </c>
      <c r="N30" s="35" t="str">
        <f t="shared" si="3"/>
        <v/>
      </c>
      <c r="O30" s="36" t="str">
        <f t="shared" si="4"/>
        <v>NA</v>
      </c>
      <c r="P30" s="37" t="str">
        <f>IF(B30="","NA",IF(O30="T",VLOOKUP(K30,LUTABLE!D:E,2,FALSE),IF(10^(VLOOKUP(L30,LUTABLE!$A$2:$B$5,2,FALSE)-0.09*LOG(J30)+0.24*LOG(N30))&lt;35,10^(VLOOKUP(L30,LUTABLE!$A$2:$B$5,2,FALSE)-0.09*LOG(J30)+0.24*LOG(N30)),35)))</f>
        <v>NA</v>
      </c>
      <c r="Q30" s="38" t="str">
        <f t="shared" si="5"/>
        <v>NA</v>
      </c>
      <c r="R30" s="39" t="str">
        <f t="shared" si="6"/>
        <v>NA</v>
      </c>
      <c r="S30" s="40" t="str">
        <f>IF(K30="","NA",IF(O30="T",VLOOKUP(K30,LUTABLE!D:I,3,FALSE),IF(P30/Q30&lt;5,5,P30/Q30)))</f>
        <v>NA</v>
      </c>
      <c r="T30" s="37" t="str">
        <f>IF(K30="","NA",IF(O30="T",VLOOKUP(K30,LUTABLE!D:I,4,FALSE),IF(P30/R30&lt;8,8,P30/R30)))</f>
        <v>NA</v>
      </c>
      <c r="U30" s="37" t="str">
        <f t="shared" si="7"/>
        <v>NA</v>
      </c>
      <c r="V30" s="37" t="str">
        <f t="shared" si="8"/>
        <v>NA</v>
      </c>
    </row>
    <row r="31" spans="1:22" ht="15.75">
      <c r="A31" s="31"/>
      <c r="B31" s="31"/>
      <c r="C31" s="31"/>
      <c r="D31" s="31"/>
      <c r="E31" s="31"/>
      <c r="F31" s="31"/>
      <c r="G31" s="31"/>
      <c r="H31" s="31"/>
      <c r="I31" s="31"/>
      <c r="J31" s="31"/>
      <c r="K31" s="34" t="str">
        <f t="shared" si="9"/>
        <v/>
      </c>
      <c r="L31" s="34" t="str">
        <f t="shared" si="10"/>
        <v/>
      </c>
      <c r="M31" s="34" t="str">
        <f t="shared" si="11"/>
        <v>NA</v>
      </c>
      <c r="N31" s="35" t="str">
        <f t="shared" si="3"/>
        <v/>
      </c>
      <c r="O31" s="36" t="str">
        <f t="shared" si="4"/>
        <v>NA</v>
      </c>
      <c r="P31" s="37" t="str">
        <f>IF(B31="","NA",IF(O31="T",VLOOKUP(K31,LUTABLE!D:E,2,FALSE),IF(10^(VLOOKUP(L31,LUTABLE!$A$2:$B$5,2,FALSE)-0.09*LOG(J31)+0.24*LOG(N31))&lt;35,10^(VLOOKUP(L31,LUTABLE!$A$2:$B$5,2,FALSE)-0.09*LOG(J31)+0.24*LOG(N31)),35)))</f>
        <v>NA</v>
      </c>
      <c r="Q31" s="38" t="str">
        <f t="shared" si="5"/>
        <v>NA</v>
      </c>
      <c r="R31" s="39" t="str">
        <f t="shared" si="6"/>
        <v>NA</v>
      </c>
      <c r="S31" s="40" t="str">
        <f>IF(K31="","NA",IF(O31="T",VLOOKUP(K31,LUTABLE!D:I,3,FALSE),IF(P31/Q31&lt;5,5,P31/Q31)))</f>
        <v>NA</v>
      </c>
      <c r="T31" s="37" t="str">
        <f>IF(K31="","NA",IF(O31="T",VLOOKUP(K31,LUTABLE!D:I,4,FALSE),IF(P31/R31&lt;8,8,P31/R31)))</f>
        <v>NA</v>
      </c>
      <c r="U31" s="37" t="str">
        <f t="shared" si="7"/>
        <v>NA</v>
      </c>
      <c r="V31" s="37" t="str">
        <f t="shared" si="8"/>
        <v>NA</v>
      </c>
    </row>
    <row r="32" spans="1:22" ht="15.75">
      <c r="A32" s="31"/>
      <c r="B32" s="31"/>
      <c r="C32" s="31"/>
      <c r="D32" s="31"/>
      <c r="E32" s="31"/>
      <c r="F32" s="31"/>
      <c r="G32" s="31"/>
      <c r="H32" s="31"/>
      <c r="I32" s="31"/>
      <c r="J32" s="31"/>
      <c r="K32" s="34" t="str">
        <f t="shared" si="9"/>
        <v/>
      </c>
      <c r="L32" s="34" t="str">
        <f t="shared" si="10"/>
        <v/>
      </c>
      <c r="M32" s="34" t="str">
        <f t="shared" si="11"/>
        <v>NA</v>
      </c>
      <c r="N32" s="35" t="str">
        <f t="shared" si="3"/>
        <v/>
      </c>
      <c r="O32" s="36" t="str">
        <f t="shared" si="4"/>
        <v>NA</v>
      </c>
      <c r="P32" s="37" t="str">
        <f>IF(B32="","NA",IF(O32="T",VLOOKUP(K32,LUTABLE!D:E,2,FALSE),IF(10^(VLOOKUP(L32,LUTABLE!$A$2:$B$5,2,FALSE)-0.09*LOG(J32)+0.24*LOG(N32))&lt;35,10^(VLOOKUP(L32,LUTABLE!$A$2:$B$5,2,FALSE)-0.09*LOG(J32)+0.24*LOG(N32)),35)))</f>
        <v>NA</v>
      </c>
      <c r="Q32" s="38" t="str">
        <f t="shared" si="5"/>
        <v>NA</v>
      </c>
      <c r="R32" s="39" t="str">
        <f t="shared" si="6"/>
        <v>NA</v>
      </c>
      <c r="S32" s="40" t="str">
        <f>IF(K32="","NA",IF(O32="T",VLOOKUP(K32,LUTABLE!D:I,3,FALSE),IF(P32/Q32&lt;5,5,P32/Q32)))</f>
        <v>NA</v>
      </c>
      <c r="T32" s="37" t="str">
        <f>IF(K32="","NA",IF(O32="T",VLOOKUP(K32,LUTABLE!D:I,4,FALSE),IF(P32/R32&lt;8,8,P32/R32)))</f>
        <v>NA</v>
      </c>
      <c r="U32" s="37" t="str">
        <f t="shared" si="7"/>
        <v>NA</v>
      </c>
      <c r="V32" s="37" t="str">
        <f t="shared" si="8"/>
        <v>NA</v>
      </c>
    </row>
    <row r="33" spans="1:22" ht="15.75">
      <c r="A33" s="31"/>
      <c r="B33" s="31"/>
      <c r="C33" s="31"/>
      <c r="D33" s="31"/>
      <c r="E33" s="31"/>
      <c r="F33" s="31"/>
      <c r="G33" s="31"/>
      <c r="H33" s="31"/>
      <c r="I33" s="31"/>
      <c r="J33" s="31"/>
      <c r="K33" s="34" t="str">
        <f t="shared" si="9"/>
        <v/>
      </c>
      <c r="L33" s="34" t="str">
        <f t="shared" si="10"/>
        <v/>
      </c>
      <c r="M33" s="34" t="str">
        <f t="shared" si="11"/>
        <v>NA</v>
      </c>
      <c r="N33" s="35" t="str">
        <f t="shared" si="3"/>
        <v/>
      </c>
      <c r="O33" s="36" t="str">
        <f t="shared" si="4"/>
        <v>NA</v>
      </c>
      <c r="P33" s="37" t="str">
        <f>IF(B33="","NA",IF(O33="T",VLOOKUP(K33,LUTABLE!D:E,2,FALSE),IF(10^(VLOOKUP(L33,LUTABLE!$A$2:$B$5,2,FALSE)-0.09*LOG(J33)+0.24*LOG(N33))&lt;35,10^(VLOOKUP(L33,LUTABLE!$A$2:$B$5,2,FALSE)-0.09*LOG(J33)+0.24*LOG(N33)),35)))</f>
        <v>NA</v>
      </c>
      <c r="Q33" s="38" t="str">
        <f t="shared" si="5"/>
        <v>NA</v>
      </c>
      <c r="R33" s="39" t="str">
        <f t="shared" si="6"/>
        <v>NA</v>
      </c>
      <c r="S33" s="40" t="str">
        <f>IF(K33="","NA",IF(O33="T",VLOOKUP(K33,LUTABLE!D:I,3,FALSE),IF(P33/Q33&lt;5,5,P33/Q33)))</f>
        <v>NA</v>
      </c>
      <c r="T33" s="37" t="str">
        <f>IF(K33="","NA",IF(O33="T",VLOOKUP(K33,LUTABLE!D:I,4,FALSE),IF(P33/R33&lt;8,8,P33/R33)))</f>
        <v>NA</v>
      </c>
      <c r="U33" s="37" t="str">
        <f t="shared" si="7"/>
        <v>NA</v>
      </c>
      <c r="V33" s="37" t="str">
        <f t="shared" si="8"/>
        <v>NA</v>
      </c>
    </row>
    <row r="34" spans="1:22" ht="15.75">
      <c r="A34" s="30"/>
      <c r="B34" s="31"/>
      <c r="C34" s="31"/>
      <c r="D34" s="30"/>
      <c r="E34" s="31"/>
      <c r="F34" s="33"/>
      <c r="G34" s="65"/>
      <c r="H34" s="33"/>
      <c r="I34" s="33"/>
      <c r="J34" s="30"/>
      <c r="K34" s="34" t="str">
        <f t="shared" si="9"/>
        <v/>
      </c>
      <c r="L34" s="34" t="str">
        <f t="shared" si="10"/>
        <v/>
      </c>
      <c r="M34" s="34" t="str">
        <f t="shared" si="11"/>
        <v>NA</v>
      </c>
      <c r="N34" s="35" t="str">
        <f t="shared" si="3"/>
        <v/>
      </c>
      <c r="O34" s="36" t="str">
        <f t="shared" si="4"/>
        <v>NA</v>
      </c>
      <c r="P34" s="37" t="str">
        <f>IF(B34="","NA",IF(O34="T",VLOOKUP(K34,LUTABLE!D:E,2,FALSE),IF(10^(VLOOKUP(L34,LUTABLE!$A$2:$B$5,2,FALSE)-0.09*LOG(J34)+0.24*LOG(N34))&lt;35,10^(VLOOKUP(L34,LUTABLE!$A$2:$B$5,2,FALSE)-0.09*LOG(J34)+0.24*LOG(N34)),35)))</f>
        <v>NA</v>
      </c>
      <c r="Q34" s="38" t="str">
        <f t="shared" si="5"/>
        <v>NA</v>
      </c>
      <c r="R34" s="39" t="str">
        <f t="shared" si="6"/>
        <v>NA</v>
      </c>
      <c r="S34" s="40" t="str">
        <f>IF(K34="","NA",IF(O34="T",VLOOKUP(K34,LUTABLE!D:I,3,FALSE),IF(P34/Q34&lt;5,5,P34/Q34)))</f>
        <v>NA</v>
      </c>
      <c r="T34" s="37" t="str">
        <f>IF(K34="","NA",IF(O34="T",VLOOKUP(K34,LUTABLE!D:I,4,FALSE),IF(P34/R34&lt;8,8,P34/R34)))</f>
        <v>NA</v>
      </c>
      <c r="U34" s="37" t="str">
        <f t="shared" si="7"/>
        <v>NA</v>
      </c>
      <c r="V34" s="37" t="str">
        <f t="shared" si="8"/>
        <v>NA</v>
      </c>
    </row>
    <row r="35" spans="1:22" ht="15.75">
      <c r="A35" s="30"/>
      <c r="B35" s="31"/>
      <c r="C35" s="31"/>
      <c r="D35" s="30"/>
      <c r="E35" s="31"/>
      <c r="F35" s="33"/>
      <c r="G35" s="65"/>
      <c r="H35" s="33"/>
      <c r="I35" s="33"/>
      <c r="J35" s="30"/>
      <c r="K35" s="34" t="str">
        <f t="shared" si="9"/>
        <v/>
      </c>
      <c r="L35" s="34" t="str">
        <f t="shared" si="10"/>
        <v/>
      </c>
      <c r="M35" s="34" t="str">
        <f t="shared" si="11"/>
        <v>NA</v>
      </c>
      <c r="N35" s="35" t="str">
        <f t="shared" ref="N35:N55" si="12">IF(O35="S",IF(F35&lt;5,5/1000/M35,F35/1000/M35),"")</f>
        <v/>
      </c>
      <c r="O35" s="36" t="str">
        <f t="shared" si="4"/>
        <v>NA</v>
      </c>
      <c r="P35" s="37" t="str">
        <f>IF(B35="","NA",IF(O35="T",VLOOKUP(K35,LUTABLE!D:E,2,FALSE),IF(10^(VLOOKUP(L35,LUTABLE!$A$2:$B$5,2,FALSE)-0.09*LOG(J35)+0.24*LOG(N35))&lt;35,10^(VLOOKUP(L35,LUTABLE!$A$2:$B$5,2,FALSE)-0.09*LOG(J35)+0.24*LOG(N35)),35)))</f>
        <v>NA</v>
      </c>
      <c r="Q35" s="38" t="str">
        <f t="shared" si="5"/>
        <v>NA</v>
      </c>
      <c r="R35" s="39" t="str">
        <f t="shared" si="6"/>
        <v>NA</v>
      </c>
      <c r="S35" s="40" t="str">
        <f>IF(K35="","NA",IF(O35="T",VLOOKUP(K35,LUTABLE!D:I,3,FALSE),IF(P35/Q35&lt;5,5,P35/Q35)))</f>
        <v>NA</v>
      </c>
      <c r="T35" s="37" t="str">
        <f>IF(K35="","NA",IF(O35="T",VLOOKUP(K35,LUTABLE!D:I,4,FALSE),IF(P35/R35&lt;8,8,P35/R35)))</f>
        <v>NA</v>
      </c>
      <c r="U35" s="37" t="str">
        <f t="shared" si="7"/>
        <v>NA</v>
      </c>
      <c r="V35" s="37" t="str">
        <f t="shared" si="8"/>
        <v>NA</v>
      </c>
    </row>
    <row r="36" spans="1:22" ht="15.75">
      <c r="A36" s="30"/>
      <c r="B36" s="31"/>
      <c r="C36" s="31"/>
      <c r="D36" s="30"/>
      <c r="E36" s="31"/>
      <c r="F36" s="33"/>
      <c r="G36" s="65"/>
      <c r="H36" s="33"/>
      <c r="I36" s="33"/>
      <c r="J36" s="30"/>
      <c r="K36" s="34" t="str">
        <f t="shared" si="9"/>
        <v/>
      </c>
      <c r="L36" s="34" t="str">
        <f t="shared" si="10"/>
        <v/>
      </c>
      <c r="M36" s="34" t="str">
        <f t="shared" si="11"/>
        <v>NA</v>
      </c>
      <c r="N36" s="35" t="str">
        <f t="shared" si="12"/>
        <v/>
      </c>
      <c r="O36" s="36" t="str">
        <f t="shared" si="4"/>
        <v>NA</v>
      </c>
      <c r="P36" s="37" t="str">
        <f>IF(B36="","NA",IF(O36="T",VLOOKUP(K36,LUTABLE!D:E,2,FALSE),IF(10^(VLOOKUP(L36,LUTABLE!$A$2:$B$5,2,FALSE)-0.09*LOG(J36)+0.24*LOG(N36))&lt;35,10^(VLOOKUP(L36,LUTABLE!$A$2:$B$5,2,FALSE)-0.09*LOG(J36)+0.24*LOG(N36)),35)))</f>
        <v>NA</v>
      </c>
      <c r="Q36" s="38" t="str">
        <f t="shared" si="5"/>
        <v>NA</v>
      </c>
      <c r="R36" s="39" t="str">
        <f t="shared" si="6"/>
        <v>NA</v>
      </c>
      <c r="S36" s="40" t="str">
        <f>IF(K36="","NA",IF(O36="T",VLOOKUP(K36,LUTABLE!D:I,3,FALSE),IF(P36/Q36&lt;5,5,P36/Q36)))</f>
        <v>NA</v>
      </c>
      <c r="T36" s="37" t="str">
        <f>IF(K36="","NA",IF(O36="T",VLOOKUP(K36,LUTABLE!D:I,4,FALSE),IF(P36/R36&lt;8,8,P36/R36)))</f>
        <v>NA</v>
      </c>
      <c r="U36" s="37" t="str">
        <f t="shared" si="7"/>
        <v>NA</v>
      </c>
      <c r="V36" s="37" t="str">
        <f t="shared" si="8"/>
        <v>NA</v>
      </c>
    </row>
    <row r="37" spans="1:22" ht="15.75">
      <c r="A37" s="30"/>
      <c r="B37" s="31"/>
      <c r="C37" s="31"/>
      <c r="D37" s="30"/>
      <c r="E37" s="31"/>
      <c r="F37" s="33"/>
      <c r="G37" s="65"/>
      <c r="H37" s="33"/>
      <c r="I37" s="33"/>
      <c r="J37" s="30"/>
      <c r="K37" s="34" t="str">
        <f t="shared" si="9"/>
        <v/>
      </c>
      <c r="L37" s="34" t="str">
        <f t="shared" si="10"/>
        <v/>
      </c>
      <c r="M37" s="34" t="str">
        <f t="shared" si="11"/>
        <v>NA</v>
      </c>
      <c r="N37" s="35" t="str">
        <f t="shared" si="12"/>
        <v/>
      </c>
      <c r="O37" s="36" t="str">
        <f t="shared" si="4"/>
        <v>NA</v>
      </c>
      <c r="P37" s="37" t="str">
        <f>IF(B37="","NA",IF(O37="T",VLOOKUP(K37,LUTABLE!D:E,2,FALSE),IF(10^(VLOOKUP(L37,LUTABLE!$A$2:$B$5,2,FALSE)-0.09*LOG(J37)+0.24*LOG(N37))&lt;35,10^(VLOOKUP(L37,LUTABLE!$A$2:$B$5,2,FALSE)-0.09*LOG(J37)+0.24*LOG(N37)),35)))</f>
        <v>NA</v>
      </c>
      <c r="Q37" s="38" t="str">
        <f t="shared" si="5"/>
        <v>NA</v>
      </c>
      <c r="R37" s="39" t="str">
        <f t="shared" si="6"/>
        <v>NA</v>
      </c>
      <c r="S37" s="40" t="str">
        <f>IF(K37="","NA",IF(O37="T",VLOOKUP(K37,LUTABLE!D:I,3,FALSE),IF(P37/Q37&lt;5,5,P37/Q37)))</f>
        <v>NA</v>
      </c>
      <c r="T37" s="37" t="str">
        <f>IF(K37="","NA",IF(O37="T",VLOOKUP(K37,LUTABLE!D:I,4,FALSE),IF(P37/R37&lt;8,8,P37/R37)))</f>
        <v>NA</v>
      </c>
      <c r="U37" s="37" t="str">
        <f t="shared" si="7"/>
        <v>NA</v>
      </c>
      <c r="V37" s="37" t="str">
        <f t="shared" si="8"/>
        <v>NA</v>
      </c>
    </row>
    <row r="38" spans="1:22" ht="15.75">
      <c r="A38" s="30"/>
      <c r="B38" s="31"/>
      <c r="C38" s="31"/>
      <c r="D38" s="30"/>
      <c r="E38" s="31"/>
      <c r="F38" s="33"/>
      <c r="G38" s="65"/>
      <c r="H38" s="33"/>
      <c r="I38" s="33"/>
      <c r="J38" s="30"/>
      <c r="K38" s="34" t="str">
        <f t="shared" si="9"/>
        <v/>
      </c>
      <c r="L38" s="34" t="str">
        <f t="shared" si="10"/>
        <v/>
      </c>
      <c r="M38" s="34" t="str">
        <f t="shared" si="11"/>
        <v>NA</v>
      </c>
      <c r="N38" s="35" t="str">
        <f t="shared" si="12"/>
        <v/>
      </c>
      <c r="O38" s="36" t="str">
        <f t="shared" si="4"/>
        <v>NA</v>
      </c>
      <c r="P38" s="37" t="str">
        <f>IF(B38="","NA",IF(O38="T",VLOOKUP(K38,LUTABLE!D:E,2,FALSE),IF(10^(VLOOKUP(L38,LUTABLE!$A$2:$B$5,2,FALSE)-0.09*LOG(J38)+0.24*LOG(N38))&lt;35,10^(VLOOKUP(L38,LUTABLE!$A$2:$B$5,2,FALSE)-0.09*LOG(J38)+0.24*LOG(N38)),35)))</f>
        <v>NA</v>
      </c>
      <c r="Q38" s="38" t="str">
        <f t="shared" si="5"/>
        <v>NA</v>
      </c>
      <c r="R38" s="39" t="str">
        <f t="shared" si="6"/>
        <v>NA</v>
      </c>
      <c r="S38" s="40" t="str">
        <f>IF(K38="","NA",IF(O38="T",VLOOKUP(K38,LUTABLE!D:I,3,FALSE),IF(P38/Q38&lt;5,5,P38/Q38)))</f>
        <v>NA</v>
      </c>
      <c r="T38" s="37" t="str">
        <f>IF(K38="","NA",IF(O38="T",VLOOKUP(K38,LUTABLE!D:I,4,FALSE),IF(P38/R38&lt;8,8,P38/R38)))</f>
        <v>NA</v>
      </c>
      <c r="U38" s="37" t="str">
        <f t="shared" si="7"/>
        <v>NA</v>
      </c>
      <c r="V38" s="37" t="str">
        <f t="shared" si="8"/>
        <v>NA</v>
      </c>
    </row>
    <row r="39" spans="1:22" ht="15.75">
      <c r="A39" s="30"/>
      <c r="B39" s="31"/>
      <c r="C39" s="31"/>
      <c r="D39" s="30"/>
      <c r="E39" s="31"/>
      <c r="F39" s="33"/>
      <c r="G39" s="65"/>
      <c r="H39" s="33"/>
      <c r="I39" s="33"/>
      <c r="J39" s="30"/>
      <c r="K39" s="34" t="str">
        <f t="shared" si="9"/>
        <v/>
      </c>
      <c r="L39" s="34" t="str">
        <f t="shared" si="10"/>
        <v/>
      </c>
      <c r="M39" s="34" t="str">
        <f t="shared" si="11"/>
        <v>NA</v>
      </c>
      <c r="N39" s="35" t="str">
        <f t="shared" si="12"/>
        <v/>
      </c>
      <c r="O39" s="36" t="str">
        <f t="shared" si="4"/>
        <v>NA</v>
      </c>
      <c r="P39" s="37" t="str">
        <f>IF(B39="","NA",IF(O39="T",VLOOKUP(K39,LUTABLE!D:E,2,FALSE),IF(10^(VLOOKUP(L39,LUTABLE!$A$2:$B$5,2,FALSE)-0.09*LOG(J39)+0.24*LOG(N39))&lt;35,10^(VLOOKUP(L39,LUTABLE!$A$2:$B$5,2,FALSE)-0.09*LOG(J39)+0.24*LOG(N39)),35)))</f>
        <v>NA</v>
      </c>
      <c r="Q39" s="38" t="str">
        <f t="shared" si="5"/>
        <v>NA</v>
      </c>
      <c r="R39" s="39" t="str">
        <f t="shared" si="6"/>
        <v>NA</v>
      </c>
      <c r="S39" s="40" t="str">
        <f>IF(K39="","NA",IF(O39="T",VLOOKUP(K39,LUTABLE!D:I,3,FALSE),IF(P39/Q39&lt;5,5,P39/Q39)))</f>
        <v>NA</v>
      </c>
      <c r="T39" s="37" t="str">
        <f>IF(K39="","NA",IF(O39="T",VLOOKUP(K39,LUTABLE!D:I,4,FALSE),IF(P39/R39&lt;8,8,P39/R39)))</f>
        <v>NA</v>
      </c>
      <c r="U39" s="37" t="str">
        <f t="shared" si="7"/>
        <v>NA</v>
      </c>
      <c r="V39" s="37" t="str">
        <f t="shared" si="8"/>
        <v>NA</v>
      </c>
    </row>
    <row r="40" spans="1:22" ht="15.75">
      <c r="A40" s="30"/>
      <c r="B40" s="31"/>
      <c r="C40" s="31"/>
      <c r="D40" s="30"/>
      <c r="E40" s="31"/>
      <c r="F40" s="33"/>
      <c r="G40" s="65"/>
      <c r="H40" s="33"/>
      <c r="I40" s="33"/>
      <c r="J40" s="30"/>
      <c r="K40" s="34" t="str">
        <f t="shared" si="9"/>
        <v/>
      </c>
      <c r="L40" s="34" t="str">
        <f t="shared" si="10"/>
        <v/>
      </c>
      <c r="M40" s="34" t="str">
        <f t="shared" si="11"/>
        <v>NA</v>
      </c>
      <c r="N40" s="35" t="str">
        <f t="shared" si="12"/>
        <v/>
      </c>
      <c r="O40" s="36" t="str">
        <f t="shared" si="4"/>
        <v>NA</v>
      </c>
      <c r="P40" s="37" t="str">
        <f>IF(B40="","NA",IF(O40="T",VLOOKUP(K40,LUTABLE!D:E,2,FALSE),IF(10^(VLOOKUP(L40,LUTABLE!$A$2:$B$5,2,FALSE)-0.09*LOG(J40)+0.24*LOG(N40))&lt;35,10^(VLOOKUP(L40,LUTABLE!$A$2:$B$5,2,FALSE)-0.09*LOG(J40)+0.24*LOG(N40)),35)))</f>
        <v>NA</v>
      </c>
      <c r="Q40" s="38" t="str">
        <f t="shared" si="5"/>
        <v>NA</v>
      </c>
      <c r="R40" s="39" t="str">
        <f t="shared" si="6"/>
        <v>NA</v>
      </c>
      <c r="S40" s="40" t="str">
        <f>IF(K40="","NA",IF(O40="T",VLOOKUP(K40,LUTABLE!D:I,3,FALSE),IF(P40/Q40&lt;5,5,P40/Q40)))</f>
        <v>NA</v>
      </c>
      <c r="T40" s="37" t="str">
        <f>IF(K40="","NA",IF(O40="T",VLOOKUP(K40,LUTABLE!D:I,4,FALSE),IF(P40/R40&lt;8,8,P40/R40)))</f>
        <v>NA</v>
      </c>
      <c r="U40" s="37" t="str">
        <f t="shared" si="7"/>
        <v>NA</v>
      </c>
      <c r="V40" s="37" t="str">
        <f t="shared" si="8"/>
        <v>NA</v>
      </c>
    </row>
    <row r="41" spans="1:22" ht="15.75">
      <c r="A41" s="30"/>
      <c r="B41" s="31"/>
      <c r="C41" s="31"/>
      <c r="D41" s="30"/>
      <c r="E41" s="31"/>
      <c r="F41" s="33"/>
      <c r="G41" s="65"/>
      <c r="H41" s="33"/>
      <c r="I41" s="33"/>
      <c r="J41" s="30"/>
      <c r="K41" s="34" t="str">
        <f t="shared" si="9"/>
        <v/>
      </c>
      <c r="L41" s="34" t="str">
        <f t="shared" si="10"/>
        <v/>
      </c>
      <c r="M41" s="34" t="str">
        <f t="shared" si="11"/>
        <v>NA</v>
      </c>
      <c r="N41" s="35" t="str">
        <f t="shared" si="12"/>
        <v/>
      </c>
      <c r="O41" s="36" t="str">
        <f t="shared" si="4"/>
        <v>NA</v>
      </c>
      <c r="P41" s="37" t="str">
        <f>IF(B41="","NA",IF(O41="T",VLOOKUP(K41,LUTABLE!D:E,2,FALSE),IF(10^(VLOOKUP(L41,LUTABLE!$A$2:$B$5,2,FALSE)-0.09*LOG(J41)+0.24*LOG(N41))&lt;35,10^(VLOOKUP(L41,LUTABLE!$A$2:$B$5,2,FALSE)-0.09*LOG(J41)+0.24*LOG(N41)),35)))</f>
        <v>NA</v>
      </c>
      <c r="Q41" s="38" t="str">
        <f t="shared" si="5"/>
        <v>NA</v>
      </c>
      <c r="R41" s="39" t="str">
        <f t="shared" si="6"/>
        <v>NA</v>
      </c>
      <c r="S41" s="40" t="str">
        <f>IF(K41="","NA",IF(O41="T",VLOOKUP(K41,LUTABLE!D:I,3,FALSE),IF(P41/Q41&lt;5,5,P41/Q41)))</f>
        <v>NA</v>
      </c>
      <c r="T41" s="37" t="str">
        <f>IF(K41="","NA",IF(O41="T",VLOOKUP(K41,LUTABLE!D:I,4,FALSE),IF(P41/R41&lt;8,8,P41/R41)))</f>
        <v>NA</v>
      </c>
      <c r="U41" s="37" t="str">
        <f t="shared" si="7"/>
        <v>NA</v>
      </c>
      <c r="V41" s="37" t="str">
        <f t="shared" si="8"/>
        <v>NA</v>
      </c>
    </row>
    <row r="42" spans="1:22" ht="15.75">
      <c r="A42" s="30"/>
      <c r="B42" s="31"/>
      <c r="C42" s="31"/>
      <c r="D42" s="30"/>
      <c r="E42" s="31"/>
      <c r="F42" s="33"/>
      <c r="G42" s="65"/>
      <c r="H42" s="33"/>
      <c r="I42" s="33"/>
      <c r="J42" s="30"/>
      <c r="K42" s="34" t="str">
        <f t="shared" si="9"/>
        <v/>
      </c>
      <c r="L42" s="34" t="str">
        <f t="shared" si="10"/>
        <v/>
      </c>
      <c r="M42" s="34" t="str">
        <f t="shared" si="11"/>
        <v>NA</v>
      </c>
      <c r="N42" s="35" t="str">
        <f t="shared" si="12"/>
        <v/>
      </c>
      <c r="O42" s="36" t="str">
        <f t="shared" si="4"/>
        <v>NA</v>
      </c>
      <c r="P42" s="37" t="str">
        <f>IF(B42="","NA",IF(O42="T",VLOOKUP(K42,LUTABLE!D:E,2,FALSE),IF(10^(VLOOKUP(L42,LUTABLE!$A$2:$B$5,2,FALSE)-0.09*LOG(J42)+0.24*LOG(N42))&lt;35,10^(VLOOKUP(L42,LUTABLE!$A$2:$B$5,2,FALSE)-0.09*LOG(J42)+0.24*LOG(N42)),35)))</f>
        <v>NA</v>
      </c>
      <c r="Q42" s="38" t="str">
        <f t="shared" si="5"/>
        <v>NA</v>
      </c>
      <c r="R42" s="39" t="str">
        <f t="shared" si="6"/>
        <v>NA</v>
      </c>
      <c r="S42" s="40" t="str">
        <f>IF(K42="","NA",IF(O42="T",VLOOKUP(K42,LUTABLE!D:I,3,FALSE),IF(P42/Q42&lt;5,5,P42/Q42)))</f>
        <v>NA</v>
      </c>
      <c r="T42" s="37" t="str">
        <f>IF(K42="","NA",IF(O42="T",VLOOKUP(K42,LUTABLE!D:I,4,FALSE),IF(P42/R42&lt;8,8,P42/R42)))</f>
        <v>NA</v>
      </c>
      <c r="U42" s="37" t="str">
        <f t="shared" si="7"/>
        <v>NA</v>
      </c>
      <c r="V42" s="37" t="str">
        <f t="shared" si="8"/>
        <v>NA</v>
      </c>
    </row>
    <row r="43" spans="1:22" ht="15.75">
      <c r="A43" s="30"/>
      <c r="B43" s="31"/>
      <c r="C43" s="31"/>
      <c r="D43" s="30"/>
      <c r="E43" s="31"/>
      <c r="F43" s="33"/>
      <c r="G43" s="65"/>
      <c r="H43" s="33"/>
      <c r="I43" s="33"/>
      <c r="J43" s="30"/>
      <c r="K43" s="34" t="str">
        <f t="shared" si="9"/>
        <v/>
      </c>
      <c r="L43" s="34" t="str">
        <f t="shared" si="10"/>
        <v/>
      </c>
      <c r="M43" s="34" t="str">
        <f t="shared" si="11"/>
        <v>NA</v>
      </c>
      <c r="N43" s="35" t="str">
        <f t="shared" si="12"/>
        <v/>
      </c>
      <c r="O43" s="36" t="str">
        <f t="shared" si="4"/>
        <v>NA</v>
      </c>
      <c r="P43" s="37" t="str">
        <f>IF(B43="","NA",IF(O43="T",VLOOKUP(K43,LUTABLE!D:E,2,FALSE),IF(10^(VLOOKUP(L43,LUTABLE!$A$2:$B$5,2,FALSE)-0.09*LOG(J43)+0.24*LOG(N43))&lt;35,10^(VLOOKUP(L43,LUTABLE!$A$2:$B$5,2,FALSE)-0.09*LOG(J43)+0.24*LOG(N43)),35)))</f>
        <v>NA</v>
      </c>
      <c r="Q43" s="38" t="str">
        <f t="shared" si="5"/>
        <v>NA</v>
      </c>
      <c r="R43" s="39" t="str">
        <f t="shared" si="6"/>
        <v>NA</v>
      </c>
      <c r="S43" s="40" t="str">
        <f>IF(K43="","NA",IF(O43="T",VLOOKUP(K43,LUTABLE!D:I,3,FALSE),IF(P43/Q43&lt;5,5,P43/Q43)))</f>
        <v>NA</v>
      </c>
      <c r="T43" s="37" t="str">
        <f>IF(K43="","NA",IF(O43="T",VLOOKUP(K43,LUTABLE!D:I,4,FALSE),IF(P43/R43&lt;8,8,P43/R43)))</f>
        <v>NA</v>
      </c>
      <c r="U43" s="37" t="str">
        <f t="shared" si="7"/>
        <v>NA</v>
      </c>
      <c r="V43" s="37" t="str">
        <f t="shared" si="8"/>
        <v>NA</v>
      </c>
    </row>
    <row r="44" spans="1:22" ht="15.75">
      <c r="A44" s="30"/>
      <c r="B44" s="31"/>
      <c r="C44" s="31"/>
      <c r="D44" s="30"/>
      <c r="E44" s="31"/>
      <c r="F44" s="33"/>
      <c r="G44" s="65"/>
      <c r="H44" s="33"/>
      <c r="I44" s="33"/>
      <c r="J44" s="30"/>
      <c r="K44" s="34" t="str">
        <f t="shared" si="9"/>
        <v/>
      </c>
      <c r="L44" s="34" t="str">
        <f t="shared" si="10"/>
        <v/>
      </c>
      <c r="M44" s="34" t="str">
        <f t="shared" si="11"/>
        <v>NA</v>
      </c>
      <c r="N44" s="35" t="str">
        <f t="shared" si="12"/>
        <v/>
      </c>
      <c r="O44" s="36" t="str">
        <f t="shared" si="4"/>
        <v>NA</v>
      </c>
      <c r="P44" s="37" t="str">
        <f>IF(B44="","NA",IF(O44="T",VLOOKUP(K44,LUTABLE!D:E,2,FALSE),IF(10^(VLOOKUP(L44,LUTABLE!$A$2:$B$5,2,FALSE)-0.09*LOG(J44)+0.24*LOG(N44))&lt;35,10^(VLOOKUP(L44,LUTABLE!$A$2:$B$5,2,FALSE)-0.09*LOG(J44)+0.24*LOG(N44)),35)))</f>
        <v>NA</v>
      </c>
      <c r="Q44" s="38" t="str">
        <f t="shared" si="5"/>
        <v>NA</v>
      </c>
      <c r="R44" s="39" t="str">
        <f t="shared" si="6"/>
        <v>NA</v>
      </c>
      <c r="S44" s="40" t="str">
        <f>IF(K44="","NA",IF(O44="T",VLOOKUP(K44,LUTABLE!D:I,3,FALSE),IF(P44/Q44&lt;5,5,P44/Q44)))</f>
        <v>NA</v>
      </c>
      <c r="T44" s="37" t="str">
        <f>IF(K44="","NA",IF(O44="T",VLOOKUP(K44,LUTABLE!D:I,4,FALSE),IF(P44/R44&lt;8,8,P44/R44)))</f>
        <v>NA</v>
      </c>
      <c r="U44" s="37" t="str">
        <f t="shared" si="7"/>
        <v>NA</v>
      </c>
      <c r="V44" s="37" t="str">
        <f t="shared" si="8"/>
        <v>NA</v>
      </c>
    </row>
    <row r="45" spans="1:22" ht="15.75">
      <c r="A45" s="30"/>
      <c r="B45" s="31"/>
      <c r="C45" s="31"/>
      <c r="D45" s="30"/>
      <c r="E45" s="31"/>
      <c r="F45" s="33"/>
      <c r="G45" s="65"/>
      <c r="H45" s="33"/>
      <c r="I45" s="33"/>
      <c r="J45" s="30"/>
      <c r="K45" s="34" t="str">
        <f t="shared" si="9"/>
        <v/>
      </c>
      <c r="L45" s="34" t="str">
        <f t="shared" si="10"/>
        <v/>
      </c>
      <c r="M45" s="34" t="str">
        <f t="shared" si="11"/>
        <v>NA</v>
      </c>
      <c r="N45" s="35" t="str">
        <f t="shared" si="12"/>
        <v/>
      </c>
      <c r="O45" s="36" t="str">
        <f t="shared" si="4"/>
        <v>NA</v>
      </c>
      <c r="P45" s="37" t="str">
        <f>IF(B45="","NA",IF(O45="T",VLOOKUP(K45,LUTABLE!D:E,2,FALSE),IF(10^(VLOOKUP(L45,LUTABLE!$A$2:$B$5,2,FALSE)-0.09*LOG(J45)+0.24*LOG(N45))&lt;35,10^(VLOOKUP(L45,LUTABLE!$A$2:$B$5,2,FALSE)-0.09*LOG(J45)+0.24*LOG(N45)),35)))</f>
        <v>NA</v>
      </c>
      <c r="Q45" s="38" t="str">
        <f t="shared" si="5"/>
        <v>NA</v>
      </c>
      <c r="R45" s="39" t="str">
        <f t="shared" si="6"/>
        <v>NA</v>
      </c>
      <c r="S45" s="40" t="str">
        <f>IF(K45="","NA",IF(O45="T",VLOOKUP(K45,LUTABLE!D:I,3,FALSE),IF(P45/Q45&lt;5,5,P45/Q45)))</f>
        <v>NA</v>
      </c>
      <c r="T45" s="37" t="str">
        <f>IF(K45="","NA",IF(O45="T",VLOOKUP(K45,LUTABLE!D:I,4,FALSE),IF(P45/R45&lt;8,8,P45/R45)))</f>
        <v>NA</v>
      </c>
      <c r="U45" s="37" t="str">
        <f t="shared" si="7"/>
        <v>NA</v>
      </c>
      <c r="V45" s="37" t="str">
        <f t="shared" si="8"/>
        <v>NA</v>
      </c>
    </row>
    <row r="46" spans="1:22" ht="15.75">
      <c r="A46" s="30"/>
      <c r="B46" s="31"/>
      <c r="C46" s="31"/>
      <c r="D46" s="30"/>
      <c r="E46" s="31"/>
      <c r="F46" s="33"/>
      <c r="G46" s="65"/>
      <c r="H46" s="33"/>
      <c r="I46" s="33"/>
      <c r="J46" s="30"/>
      <c r="K46" s="34" t="str">
        <f t="shared" si="9"/>
        <v/>
      </c>
      <c r="L46" s="34" t="str">
        <f t="shared" si="10"/>
        <v/>
      </c>
      <c r="M46" s="34" t="str">
        <f t="shared" si="11"/>
        <v>NA</v>
      </c>
      <c r="N46" s="35" t="str">
        <f t="shared" si="12"/>
        <v/>
      </c>
      <c r="O46" s="36" t="str">
        <f t="shared" si="4"/>
        <v>NA</v>
      </c>
      <c r="P46" s="37" t="str">
        <f>IF(B46="","NA",IF(O46="T",VLOOKUP(K46,LUTABLE!D:E,2,FALSE),IF(10^(VLOOKUP(L46,LUTABLE!$A$2:$B$5,2,FALSE)-0.09*LOG(J46)+0.24*LOG(N46))&lt;35,10^(VLOOKUP(L46,LUTABLE!$A$2:$B$5,2,FALSE)-0.09*LOG(J46)+0.24*LOG(N46)),35)))</f>
        <v>NA</v>
      </c>
      <c r="Q46" s="38" t="str">
        <f t="shared" si="5"/>
        <v>NA</v>
      </c>
      <c r="R46" s="39" t="str">
        <f t="shared" si="6"/>
        <v>NA</v>
      </c>
      <c r="S46" s="40" t="str">
        <f>IF(K46="","NA",IF(O46="T",VLOOKUP(K46,LUTABLE!D:I,3,FALSE),IF(P46/Q46&lt;5,5,P46/Q46)))</f>
        <v>NA</v>
      </c>
      <c r="T46" s="37" t="str">
        <f>IF(K46="","NA",IF(O46="T",VLOOKUP(K46,LUTABLE!D:I,4,FALSE),IF(P46/R46&lt;8,8,P46/R46)))</f>
        <v>NA</v>
      </c>
      <c r="U46" s="37" t="str">
        <f t="shared" si="7"/>
        <v>NA</v>
      </c>
      <c r="V46" s="37" t="str">
        <f t="shared" si="8"/>
        <v>NA</v>
      </c>
    </row>
    <row r="47" spans="1:22" ht="15.75">
      <c r="A47" s="30"/>
      <c r="B47" s="31"/>
      <c r="C47" s="31"/>
      <c r="D47" s="30"/>
      <c r="E47" s="31"/>
      <c r="F47" s="32"/>
      <c r="G47" s="30"/>
      <c r="H47" s="32"/>
      <c r="I47" s="30"/>
      <c r="J47" s="30"/>
      <c r="K47" s="34" t="str">
        <f t="shared" si="9"/>
        <v/>
      </c>
      <c r="L47" s="34" t="str">
        <f t="shared" si="10"/>
        <v/>
      </c>
      <c r="M47" s="34" t="str">
        <f t="shared" si="11"/>
        <v>NA</v>
      </c>
      <c r="N47" s="35" t="str">
        <f t="shared" si="12"/>
        <v/>
      </c>
      <c r="O47" s="36" t="str">
        <f t="shared" si="4"/>
        <v>NA</v>
      </c>
      <c r="P47" s="37" t="str">
        <f>IF(B47="","NA",IF(O47="T",VLOOKUP(K47,LUTABLE!D:E,2,FALSE),IF(10^(VLOOKUP(L47,LUTABLE!$A$2:$B$5,2,FALSE)-0.09*LOG(J47)+0.24*LOG(N47))&lt;35,10^(VLOOKUP(L47,LUTABLE!$A$2:$B$5,2,FALSE)-0.09*LOG(J47)+0.24*LOG(N47)),35)))</f>
        <v>NA</v>
      </c>
      <c r="Q47" s="38" t="str">
        <f t="shared" si="5"/>
        <v>NA</v>
      </c>
      <c r="R47" s="39" t="str">
        <f t="shared" si="6"/>
        <v>NA</v>
      </c>
      <c r="S47" s="40" t="str">
        <f>IF(K47="","NA",IF(O47="T",VLOOKUP(K47,LUTABLE!D:I,3,FALSE),IF(P47/Q47&lt;5,5,P47/Q47)))</f>
        <v>NA</v>
      </c>
      <c r="T47" s="37" t="str">
        <f>IF(K47="","NA",IF(O47="T",VLOOKUP(K47,LUTABLE!D:I,4,FALSE),IF(P47/R47&lt;8,8,P47/R47)))</f>
        <v>NA</v>
      </c>
      <c r="U47" s="37" t="str">
        <f t="shared" si="7"/>
        <v>NA</v>
      </c>
      <c r="V47" s="37" t="str">
        <f t="shared" si="8"/>
        <v>NA</v>
      </c>
    </row>
    <row r="48" spans="1:22" ht="15.75">
      <c r="A48" s="30"/>
      <c r="B48" s="31"/>
      <c r="C48" s="31"/>
      <c r="D48" s="30"/>
      <c r="E48" s="31"/>
      <c r="F48" s="33"/>
      <c r="G48" s="65"/>
      <c r="H48" s="33"/>
      <c r="I48" s="33"/>
      <c r="J48" s="30"/>
      <c r="K48" s="34" t="str">
        <f t="shared" si="9"/>
        <v/>
      </c>
      <c r="L48" s="34" t="str">
        <f t="shared" si="10"/>
        <v/>
      </c>
      <c r="M48" s="34" t="str">
        <f t="shared" si="11"/>
        <v>NA</v>
      </c>
      <c r="N48" s="35" t="str">
        <f t="shared" si="12"/>
        <v/>
      </c>
      <c r="O48" s="36" t="str">
        <f t="shared" si="4"/>
        <v>NA</v>
      </c>
      <c r="P48" s="37" t="str">
        <f>IF(B48="","NA",IF(O48="T",VLOOKUP(K48,LUTABLE!D:E,2,FALSE),IF(10^(VLOOKUP(L48,LUTABLE!$A$2:$B$5,2,FALSE)-0.09*LOG(J48)+0.24*LOG(N48))&lt;35,10^(VLOOKUP(L48,LUTABLE!$A$2:$B$5,2,FALSE)-0.09*LOG(J48)+0.24*LOG(N48)),35)))</f>
        <v>NA</v>
      </c>
      <c r="Q48" s="38" t="str">
        <f t="shared" si="5"/>
        <v>NA</v>
      </c>
      <c r="R48" s="39" t="str">
        <f t="shared" si="6"/>
        <v>NA</v>
      </c>
      <c r="S48" s="40" t="str">
        <f>IF(K48="","NA",IF(O48="T",VLOOKUP(K48,LUTABLE!D:I,3,FALSE),IF(P48/Q48&lt;5,5,P48/Q48)))</f>
        <v>NA</v>
      </c>
      <c r="T48" s="37" t="str">
        <f>IF(K48="","NA",IF(O48="T",VLOOKUP(K48,LUTABLE!D:I,4,FALSE),IF(P48/R48&lt;8,8,P48/R48)))</f>
        <v>NA</v>
      </c>
      <c r="U48" s="37" t="str">
        <f t="shared" si="7"/>
        <v>NA</v>
      </c>
      <c r="V48" s="37" t="str">
        <f t="shared" si="8"/>
        <v>NA</v>
      </c>
    </row>
    <row r="49" spans="1:22" ht="15.75">
      <c r="A49" s="30"/>
      <c r="B49" s="31"/>
      <c r="C49" s="31"/>
      <c r="D49" s="30"/>
      <c r="E49" s="31"/>
      <c r="F49" s="33"/>
      <c r="G49" s="65"/>
      <c r="H49" s="33"/>
      <c r="I49" s="33"/>
      <c r="J49" s="30"/>
      <c r="K49" s="34" t="str">
        <f t="shared" si="9"/>
        <v/>
      </c>
      <c r="L49" s="34" t="str">
        <f t="shared" si="10"/>
        <v/>
      </c>
      <c r="M49" s="34" t="str">
        <f t="shared" si="11"/>
        <v>NA</v>
      </c>
      <c r="N49" s="35" t="str">
        <f t="shared" si="12"/>
        <v/>
      </c>
      <c r="O49" s="36" t="str">
        <f t="shared" si="4"/>
        <v>NA</v>
      </c>
      <c r="P49" s="37" t="str">
        <f>IF(B49="","NA",IF(O49="T",VLOOKUP(K49,LUTABLE!D:E,2,FALSE),IF(10^(VLOOKUP(L49,LUTABLE!$A$2:$B$5,2,FALSE)-0.09*LOG(J49)+0.24*LOG(N49))&lt;35,10^(VLOOKUP(L49,LUTABLE!$A$2:$B$5,2,FALSE)-0.09*LOG(J49)+0.24*LOG(N49)),35)))</f>
        <v>NA</v>
      </c>
      <c r="Q49" s="38" t="str">
        <f t="shared" si="5"/>
        <v>NA</v>
      </c>
      <c r="R49" s="39" t="str">
        <f t="shared" si="6"/>
        <v>NA</v>
      </c>
      <c r="S49" s="40" t="str">
        <f>IF(K49="","NA",IF(O49="T",VLOOKUP(K49,LUTABLE!D:I,3,FALSE),IF(P49/Q49&lt;5,5,P49/Q49)))</f>
        <v>NA</v>
      </c>
      <c r="T49" s="37" t="str">
        <f>IF(K49="","NA",IF(O49="T",VLOOKUP(K49,LUTABLE!D:I,4,FALSE),IF(P49/R49&lt;8,8,P49/R49)))</f>
        <v>NA</v>
      </c>
      <c r="U49" s="37" t="str">
        <f t="shared" si="7"/>
        <v>NA</v>
      </c>
      <c r="V49" s="37" t="str">
        <f t="shared" si="8"/>
        <v>NA</v>
      </c>
    </row>
    <row r="50" spans="1:22" ht="15.75">
      <c r="A50" s="30"/>
      <c r="B50" s="31"/>
      <c r="C50" s="31"/>
      <c r="D50" s="30"/>
      <c r="E50" s="31"/>
      <c r="F50" s="33"/>
      <c r="G50" s="65"/>
      <c r="H50" s="33"/>
      <c r="I50" s="33"/>
      <c r="J50" s="30"/>
      <c r="K50" s="34" t="str">
        <f t="shared" si="9"/>
        <v/>
      </c>
      <c r="L50" s="34" t="str">
        <f t="shared" si="10"/>
        <v/>
      </c>
      <c r="M50" s="34" t="str">
        <f t="shared" si="11"/>
        <v>NA</v>
      </c>
      <c r="N50" s="35" t="str">
        <f t="shared" si="12"/>
        <v/>
      </c>
      <c r="O50" s="36" t="str">
        <f t="shared" si="4"/>
        <v>NA</v>
      </c>
      <c r="P50" s="37" t="str">
        <f>IF(B50="","NA",IF(O50="T",VLOOKUP(K50,LUTABLE!D:E,2,FALSE),IF(10^(VLOOKUP(L50,LUTABLE!$A$2:$B$5,2,FALSE)-0.09*LOG(J50)+0.24*LOG(N50))&lt;35,10^(VLOOKUP(L50,LUTABLE!$A$2:$B$5,2,FALSE)-0.09*LOG(J50)+0.24*LOG(N50)),35)))</f>
        <v>NA</v>
      </c>
      <c r="Q50" s="38" t="str">
        <f t="shared" si="5"/>
        <v>NA</v>
      </c>
      <c r="R50" s="39" t="str">
        <f t="shared" si="6"/>
        <v>NA</v>
      </c>
      <c r="S50" s="40" t="str">
        <f>IF(K50="","NA",IF(O50="T",VLOOKUP(K50,LUTABLE!D:I,3,FALSE),IF(P50/Q50&lt;5,5,P50/Q50)))</f>
        <v>NA</v>
      </c>
      <c r="T50" s="37" t="str">
        <f>IF(K50="","NA",IF(O50="T",VLOOKUP(K50,LUTABLE!D:I,4,FALSE),IF(P50/R50&lt;8,8,P50/R50)))</f>
        <v>NA</v>
      </c>
      <c r="U50" s="37" t="str">
        <f t="shared" si="7"/>
        <v>NA</v>
      </c>
      <c r="V50" s="37" t="str">
        <f t="shared" si="8"/>
        <v>NA</v>
      </c>
    </row>
    <row r="51" spans="1:22" ht="15.75">
      <c r="A51" s="30"/>
      <c r="B51" s="31"/>
      <c r="C51" s="31"/>
      <c r="D51" s="30"/>
      <c r="E51" s="31"/>
      <c r="F51" s="33"/>
      <c r="G51" s="65"/>
      <c r="H51" s="33"/>
      <c r="I51" s="33"/>
      <c r="J51" s="30"/>
      <c r="K51" s="34" t="str">
        <f t="shared" si="9"/>
        <v/>
      </c>
      <c r="L51" s="34" t="str">
        <f t="shared" si="10"/>
        <v/>
      </c>
      <c r="M51" s="34" t="str">
        <f t="shared" si="11"/>
        <v>NA</v>
      </c>
      <c r="N51" s="35" t="str">
        <f t="shared" si="12"/>
        <v/>
      </c>
      <c r="O51" s="36" t="str">
        <f t="shared" si="4"/>
        <v>NA</v>
      </c>
      <c r="P51" s="37" t="str">
        <f>IF(B51="","NA",IF(O51="T",VLOOKUP(K51,LUTABLE!D:E,2,FALSE),IF(10^(VLOOKUP(L51,LUTABLE!$A$2:$B$5,2,FALSE)-0.09*LOG(J51)+0.24*LOG(N51))&lt;35,10^(VLOOKUP(L51,LUTABLE!$A$2:$B$5,2,FALSE)-0.09*LOG(J51)+0.24*LOG(N51)),35)))</f>
        <v>NA</v>
      </c>
      <c r="Q51" s="38" t="str">
        <f t="shared" si="5"/>
        <v>NA</v>
      </c>
      <c r="R51" s="39" t="str">
        <f t="shared" si="6"/>
        <v>NA</v>
      </c>
      <c r="S51" s="40" t="str">
        <f>IF(K51="","NA",IF(O51="T",VLOOKUP(K51,LUTABLE!D:I,3,FALSE),IF(P51/Q51&lt;5,5,P51/Q51)))</f>
        <v>NA</v>
      </c>
      <c r="T51" s="37" t="str">
        <f>IF(K51="","NA",IF(O51="T",VLOOKUP(K51,LUTABLE!D:I,4,FALSE),IF(P51/R51&lt;8,8,P51/R51)))</f>
        <v>NA</v>
      </c>
      <c r="U51" s="37" t="str">
        <f t="shared" si="7"/>
        <v>NA</v>
      </c>
      <c r="V51" s="37" t="str">
        <f t="shared" si="8"/>
        <v>NA</v>
      </c>
    </row>
    <row r="52" spans="1:22" ht="15.75">
      <c r="A52" s="30"/>
      <c r="B52" s="31"/>
      <c r="C52" s="31"/>
      <c r="D52" s="30"/>
      <c r="E52" s="31"/>
      <c r="F52" s="32"/>
      <c r="G52" s="65"/>
      <c r="H52" s="32"/>
      <c r="I52" s="30"/>
      <c r="J52" s="30"/>
      <c r="K52" s="34" t="str">
        <f t="shared" si="9"/>
        <v/>
      </c>
      <c r="L52" s="34" t="str">
        <f t="shared" si="10"/>
        <v/>
      </c>
      <c r="M52" s="34" t="str">
        <f t="shared" si="11"/>
        <v>NA</v>
      </c>
      <c r="N52" s="35" t="str">
        <f t="shared" si="12"/>
        <v/>
      </c>
      <c r="O52" s="36" t="str">
        <f t="shared" si="4"/>
        <v>NA</v>
      </c>
      <c r="P52" s="37" t="str">
        <f>IF(B52="","NA",IF(O52="T",VLOOKUP(K52,LUTABLE!D:E,2,FALSE),IF(10^(VLOOKUP(L52,LUTABLE!$A$2:$B$5,2,FALSE)-0.09*LOG(J52)+0.24*LOG(N52))&lt;35,10^(VLOOKUP(L52,LUTABLE!$A$2:$B$5,2,FALSE)-0.09*LOG(J52)+0.24*LOG(N52)),35)))</f>
        <v>NA</v>
      </c>
      <c r="Q52" s="38" t="str">
        <f t="shared" si="5"/>
        <v>NA</v>
      </c>
      <c r="R52" s="39" t="str">
        <f t="shared" si="6"/>
        <v>NA</v>
      </c>
      <c r="S52" s="40" t="str">
        <f>IF(K52="","NA",IF(O52="T",VLOOKUP(K52,LUTABLE!D:I,3,FALSE),IF(P52/Q52&lt;5,5,P52/Q52)))</f>
        <v>NA</v>
      </c>
      <c r="T52" s="37" t="str">
        <f>IF(K52="","NA",IF(O52="T",VLOOKUP(K52,LUTABLE!D:I,4,FALSE),IF(P52/R52&lt;8,8,P52/R52)))</f>
        <v>NA</v>
      </c>
      <c r="U52" s="37" t="str">
        <f t="shared" si="7"/>
        <v>NA</v>
      </c>
      <c r="V52" s="37" t="str">
        <f t="shared" si="8"/>
        <v>NA</v>
      </c>
    </row>
    <row r="53" spans="1:22" ht="15.75">
      <c r="A53" s="30"/>
      <c r="B53" s="31"/>
      <c r="C53" s="31"/>
      <c r="D53" s="30"/>
      <c r="E53" s="31"/>
      <c r="F53" s="32"/>
      <c r="G53" s="65"/>
      <c r="H53" s="32"/>
      <c r="I53" s="30"/>
      <c r="J53" s="30"/>
      <c r="K53" s="34" t="str">
        <f t="shared" si="9"/>
        <v/>
      </c>
      <c r="L53" s="34" t="str">
        <f t="shared" si="10"/>
        <v/>
      </c>
      <c r="M53" s="34" t="str">
        <f t="shared" si="11"/>
        <v>NA</v>
      </c>
      <c r="N53" s="35" t="str">
        <f t="shared" si="12"/>
        <v/>
      </c>
      <c r="O53" s="36" t="str">
        <f t="shared" si="4"/>
        <v>NA</v>
      </c>
      <c r="P53" s="37" t="str">
        <f>IF(B53="","NA",IF(O53="T",VLOOKUP(K53,LUTABLE!D:E,2,FALSE),IF(10^(VLOOKUP(L53,LUTABLE!$A$2:$B$5,2,FALSE)-0.09*LOG(J53)+0.24*LOG(N53))&lt;35,10^(VLOOKUP(L53,LUTABLE!$A$2:$B$5,2,FALSE)-0.09*LOG(J53)+0.24*LOG(N53)),35)))</f>
        <v>NA</v>
      </c>
      <c r="Q53" s="38" t="str">
        <f t="shared" si="5"/>
        <v>NA</v>
      </c>
      <c r="R53" s="39" t="str">
        <f t="shared" si="6"/>
        <v>NA</v>
      </c>
      <c r="S53" s="40" t="str">
        <f>IF(K53="","NA",IF(O53="T",VLOOKUP(K53,LUTABLE!D:I,3,FALSE),IF(P53/Q53&lt;5,5,P53/Q53)))</f>
        <v>NA</v>
      </c>
      <c r="T53" s="37" t="str">
        <f>IF(K53="","NA",IF(O53="T",VLOOKUP(K53,LUTABLE!D:I,4,FALSE),IF(P53/R53&lt;8,8,P53/R53)))</f>
        <v>NA</v>
      </c>
      <c r="U53" s="37" t="str">
        <f t="shared" si="7"/>
        <v>NA</v>
      </c>
      <c r="V53" s="37" t="str">
        <f t="shared" si="8"/>
        <v>NA</v>
      </c>
    </row>
    <row r="54" spans="1:22" ht="15.75">
      <c r="A54" s="30"/>
      <c r="B54" s="31"/>
      <c r="C54" s="31"/>
      <c r="D54" s="30"/>
      <c r="E54" s="31"/>
      <c r="F54" s="32"/>
      <c r="G54" s="65"/>
      <c r="H54" s="32"/>
      <c r="I54" s="30"/>
      <c r="J54" s="30"/>
      <c r="K54" s="34" t="str">
        <f t="shared" si="9"/>
        <v/>
      </c>
      <c r="L54" s="34" t="str">
        <f t="shared" si="10"/>
        <v/>
      </c>
      <c r="M54" s="34" t="str">
        <f t="shared" si="11"/>
        <v>NA</v>
      </c>
      <c r="N54" s="35" t="str">
        <f t="shared" si="12"/>
        <v/>
      </c>
      <c r="O54" s="36" t="str">
        <f t="shared" si="4"/>
        <v>NA</v>
      </c>
      <c r="P54" s="37" t="str">
        <f>IF(B54="","NA",IF(O54="T",VLOOKUP(K54,LUTABLE!D:E,2,FALSE),IF(10^(VLOOKUP(L54,LUTABLE!$A$2:$B$5,2,FALSE)-0.09*LOG(J54)+0.24*LOG(N54))&lt;35,10^(VLOOKUP(L54,LUTABLE!$A$2:$B$5,2,FALSE)-0.09*LOG(J54)+0.24*LOG(N54)),35)))</f>
        <v>NA</v>
      </c>
      <c r="Q54" s="38" t="str">
        <f t="shared" si="5"/>
        <v>NA</v>
      </c>
      <c r="R54" s="39" t="str">
        <f t="shared" si="6"/>
        <v>NA</v>
      </c>
      <c r="S54" s="40" t="str">
        <f>IF(K54="","NA",IF(O54="T",VLOOKUP(K54,LUTABLE!D:I,3,FALSE),IF(P54/Q54&lt;5,5,P54/Q54)))</f>
        <v>NA</v>
      </c>
      <c r="T54" s="37" t="str">
        <f>IF(K54="","NA",IF(O54="T",VLOOKUP(K54,LUTABLE!D:I,4,FALSE),IF(P54/R54&lt;8,8,P54/R54)))</f>
        <v>NA</v>
      </c>
      <c r="U54" s="37" t="str">
        <f t="shared" si="7"/>
        <v>NA</v>
      </c>
      <c r="V54" s="37" t="str">
        <f t="shared" si="8"/>
        <v>NA</v>
      </c>
    </row>
    <row r="55" spans="1:22" ht="15.75">
      <c r="A55" s="30"/>
      <c r="B55" s="31"/>
      <c r="C55" s="31"/>
      <c r="D55" s="30"/>
      <c r="E55" s="31"/>
      <c r="F55" s="32"/>
      <c r="G55" s="65"/>
      <c r="H55" s="32"/>
      <c r="I55" s="30"/>
      <c r="J55" s="30"/>
      <c r="K55" s="34" t="str">
        <f t="shared" si="9"/>
        <v/>
      </c>
      <c r="L55" s="34" t="str">
        <f t="shared" si="10"/>
        <v/>
      </c>
      <c r="M55" s="34" t="str">
        <f t="shared" si="11"/>
        <v>NA</v>
      </c>
      <c r="N55" s="35" t="str">
        <f t="shared" si="12"/>
        <v/>
      </c>
      <c r="O55" s="36" t="str">
        <f t="shared" si="4"/>
        <v>NA</v>
      </c>
      <c r="P55" s="37" t="str">
        <f>IF(B55="","NA",IF(O55="T",VLOOKUP(K55,LUTABLE!D:E,2,FALSE),IF(10^(VLOOKUP(L55,LUTABLE!$A$2:$B$5,2,FALSE)-0.09*LOG(J55)+0.24*LOG(N55))&lt;35,10^(VLOOKUP(L55,LUTABLE!$A$2:$B$5,2,FALSE)-0.09*LOG(J55)+0.24*LOG(N55)),35)))</f>
        <v>NA</v>
      </c>
      <c r="Q55" s="38" t="str">
        <f t="shared" si="5"/>
        <v>NA</v>
      </c>
      <c r="R55" s="39" t="str">
        <f t="shared" si="6"/>
        <v>NA</v>
      </c>
      <c r="S55" s="40" t="str">
        <f>IF(K55="","NA",IF(O55="T",VLOOKUP(K55,LUTABLE!D:I,3,FALSE),IF(P55/Q55&lt;5,5,P55/Q55)))</f>
        <v>NA</v>
      </c>
      <c r="T55" s="37" t="str">
        <f>IF(K55="","NA",IF(O55="T",VLOOKUP(K55,LUTABLE!D:I,4,FALSE),IF(P55/R55&lt;8,8,P55/R55)))</f>
        <v>NA</v>
      </c>
      <c r="U55" s="37" t="str">
        <f t="shared" si="7"/>
        <v>NA</v>
      </c>
      <c r="V55" s="37" t="str">
        <f t="shared" si="8"/>
        <v>NA</v>
      </c>
    </row>
  </sheetData>
  <mergeCells count="6">
    <mergeCell ref="S1:V1"/>
    <mergeCell ref="F1:J1"/>
    <mergeCell ref="A1:E1"/>
    <mergeCell ref="K1:L1"/>
    <mergeCell ref="N1:P1"/>
    <mergeCell ref="Q1:R1"/>
  </mergeCells>
  <pageMargins left="0.7" right="0.7" top="0.75" bottom="0.75" header="0.3" footer="0.3"/>
  <pageSetup paperSize="9" orientation="portrait" verticalDpi="0"/>
</worksheet>
</file>

<file path=xl/worksheets/sheet5.xml><?xml version="1.0" encoding="utf-8"?>
<worksheet xmlns="http://schemas.openxmlformats.org/spreadsheetml/2006/main" xmlns:r="http://schemas.openxmlformats.org/officeDocument/2006/relationships">
  <dimension ref="A1:I23"/>
  <sheetViews>
    <sheetView zoomScale="80" zoomScaleNormal="80" workbookViewId="0">
      <selection activeCell="L11" sqref="L11"/>
    </sheetView>
  </sheetViews>
  <sheetFormatPr defaultRowHeight="15"/>
  <cols>
    <col min="1" max="2" width="11.5546875" customWidth="1"/>
    <col min="3" max="3" width="3.109375" customWidth="1"/>
    <col min="4" max="5" width="14.5546875" customWidth="1"/>
    <col min="6" max="6" width="12.5546875" customWidth="1"/>
    <col min="7" max="7" width="13.44140625" customWidth="1"/>
    <col min="8" max="8" width="12.88671875" customWidth="1"/>
    <col min="9" max="9" width="13" customWidth="1"/>
    <col min="10" max="10" width="3.44140625" customWidth="1"/>
    <col min="11" max="11" width="3.88671875" customWidth="1"/>
    <col min="244" max="245" width="11.5546875" customWidth="1"/>
    <col min="246" max="246" width="3.109375" customWidth="1"/>
    <col min="247" max="250" width="14.5546875" customWidth="1"/>
    <col min="253" max="253" width="11.33203125" customWidth="1"/>
    <col min="254" max="254" width="11" customWidth="1"/>
    <col min="500" max="501" width="11.5546875" customWidth="1"/>
    <col min="502" max="502" width="3.109375" customWidth="1"/>
    <col min="503" max="506" width="14.5546875" customWidth="1"/>
    <col min="509" max="509" width="11.33203125" customWidth="1"/>
    <col min="510" max="510" width="11" customWidth="1"/>
    <col min="756" max="757" width="11.5546875" customWidth="1"/>
    <col min="758" max="758" width="3.109375" customWidth="1"/>
    <col min="759" max="762" width="14.5546875" customWidth="1"/>
    <col min="765" max="765" width="11.33203125" customWidth="1"/>
    <col min="766" max="766" width="11" customWidth="1"/>
    <col min="1012" max="1013" width="11.5546875" customWidth="1"/>
    <col min="1014" max="1014" width="3.109375" customWidth="1"/>
    <col min="1015" max="1018" width="14.5546875" customWidth="1"/>
    <col min="1021" max="1021" width="11.33203125" customWidth="1"/>
    <col min="1022" max="1022" width="11" customWidth="1"/>
    <col min="1268" max="1269" width="11.5546875" customWidth="1"/>
    <col min="1270" max="1270" width="3.109375" customWidth="1"/>
    <col min="1271" max="1274" width="14.5546875" customWidth="1"/>
    <col min="1277" max="1277" width="11.33203125" customWidth="1"/>
    <col min="1278" max="1278" width="11" customWidth="1"/>
    <col min="1524" max="1525" width="11.5546875" customWidth="1"/>
    <col min="1526" max="1526" width="3.109375" customWidth="1"/>
    <col min="1527" max="1530" width="14.5546875" customWidth="1"/>
    <col min="1533" max="1533" width="11.33203125" customWidth="1"/>
    <col min="1534" max="1534" width="11" customWidth="1"/>
    <col min="1780" max="1781" width="11.5546875" customWidth="1"/>
    <col min="1782" max="1782" width="3.109375" customWidth="1"/>
    <col min="1783" max="1786" width="14.5546875" customWidth="1"/>
    <col min="1789" max="1789" width="11.33203125" customWidth="1"/>
    <col min="1790" max="1790" width="11" customWidth="1"/>
    <col min="2036" max="2037" width="11.5546875" customWidth="1"/>
    <col min="2038" max="2038" width="3.109375" customWidth="1"/>
    <col min="2039" max="2042" width="14.5546875" customWidth="1"/>
    <col min="2045" max="2045" width="11.33203125" customWidth="1"/>
    <col min="2046" max="2046" width="11" customWidth="1"/>
    <col min="2292" max="2293" width="11.5546875" customWidth="1"/>
    <col min="2294" max="2294" width="3.109375" customWidth="1"/>
    <col min="2295" max="2298" width="14.5546875" customWidth="1"/>
    <col min="2301" max="2301" width="11.33203125" customWidth="1"/>
    <col min="2302" max="2302" width="11" customWidth="1"/>
    <col min="2548" max="2549" width="11.5546875" customWidth="1"/>
    <col min="2550" max="2550" width="3.109375" customWidth="1"/>
    <col min="2551" max="2554" width="14.5546875" customWidth="1"/>
    <col min="2557" max="2557" width="11.33203125" customWidth="1"/>
    <col min="2558" max="2558" width="11" customWidth="1"/>
    <col min="2804" max="2805" width="11.5546875" customWidth="1"/>
    <col min="2806" max="2806" width="3.109375" customWidth="1"/>
    <col min="2807" max="2810" width="14.5546875" customWidth="1"/>
    <col min="2813" max="2813" width="11.33203125" customWidth="1"/>
    <col min="2814" max="2814" width="11" customWidth="1"/>
    <col min="3060" max="3061" width="11.5546875" customWidth="1"/>
    <col min="3062" max="3062" width="3.109375" customWidth="1"/>
    <col min="3063" max="3066" width="14.5546875" customWidth="1"/>
    <col min="3069" max="3069" width="11.33203125" customWidth="1"/>
    <col min="3070" max="3070" width="11" customWidth="1"/>
    <col min="3316" max="3317" width="11.5546875" customWidth="1"/>
    <col min="3318" max="3318" width="3.109375" customWidth="1"/>
    <col min="3319" max="3322" width="14.5546875" customWidth="1"/>
    <col min="3325" max="3325" width="11.33203125" customWidth="1"/>
    <col min="3326" max="3326" width="11" customWidth="1"/>
    <col min="3572" max="3573" width="11.5546875" customWidth="1"/>
    <col min="3574" max="3574" width="3.109375" customWidth="1"/>
    <col min="3575" max="3578" width="14.5546875" customWidth="1"/>
    <col min="3581" max="3581" width="11.33203125" customWidth="1"/>
    <col min="3582" max="3582" width="11" customWidth="1"/>
    <col min="3828" max="3829" width="11.5546875" customWidth="1"/>
    <col min="3830" max="3830" width="3.109375" customWidth="1"/>
    <col min="3831" max="3834" width="14.5546875" customWidth="1"/>
    <col min="3837" max="3837" width="11.33203125" customWidth="1"/>
    <col min="3838" max="3838" width="11" customWidth="1"/>
    <col min="4084" max="4085" width="11.5546875" customWidth="1"/>
    <col min="4086" max="4086" width="3.109375" customWidth="1"/>
    <col min="4087" max="4090" width="14.5546875" customWidth="1"/>
    <col min="4093" max="4093" width="11.33203125" customWidth="1"/>
    <col min="4094" max="4094" width="11" customWidth="1"/>
    <col min="4340" max="4341" width="11.5546875" customWidth="1"/>
    <col min="4342" max="4342" width="3.109375" customWidth="1"/>
    <col min="4343" max="4346" width="14.5546875" customWidth="1"/>
    <col min="4349" max="4349" width="11.33203125" customWidth="1"/>
    <col min="4350" max="4350" width="11" customWidth="1"/>
    <col min="4596" max="4597" width="11.5546875" customWidth="1"/>
    <col min="4598" max="4598" width="3.109375" customWidth="1"/>
    <col min="4599" max="4602" width="14.5546875" customWidth="1"/>
    <col min="4605" max="4605" width="11.33203125" customWidth="1"/>
    <col min="4606" max="4606" width="11" customWidth="1"/>
    <col min="4852" max="4853" width="11.5546875" customWidth="1"/>
    <col min="4854" max="4854" width="3.109375" customWidth="1"/>
    <col min="4855" max="4858" width="14.5546875" customWidth="1"/>
    <col min="4861" max="4861" width="11.33203125" customWidth="1"/>
    <col min="4862" max="4862" width="11" customWidth="1"/>
    <col min="5108" max="5109" width="11.5546875" customWidth="1"/>
    <col min="5110" max="5110" width="3.109375" customWidth="1"/>
    <col min="5111" max="5114" width="14.5546875" customWidth="1"/>
    <col min="5117" max="5117" width="11.33203125" customWidth="1"/>
    <col min="5118" max="5118" width="11" customWidth="1"/>
    <col min="5364" max="5365" width="11.5546875" customWidth="1"/>
    <col min="5366" max="5366" width="3.109375" customWidth="1"/>
    <col min="5367" max="5370" width="14.5546875" customWidth="1"/>
    <col min="5373" max="5373" width="11.33203125" customWidth="1"/>
    <col min="5374" max="5374" width="11" customWidth="1"/>
    <col min="5620" max="5621" width="11.5546875" customWidth="1"/>
    <col min="5622" max="5622" width="3.109375" customWidth="1"/>
    <col min="5623" max="5626" width="14.5546875" customWidth="1"/>
    <col min="5629" max="5629" width="11.33203125" customWidth="1"/>
    <col min="5630" max="5630" width="11" customWidth="1"/>
    <col min="5876" max="5877" width="11.5546875" customWidth="1"/>
    <col min="5878" max="5878" width="3.109375" customWidth="1"/>
    <col min="5879" max="5882" width="14.5546875" customWidth="1"/>
    <col min="5885" max="5885" width="11.33203125" customWidth="1"/>
    <col min="5886" max="5886" width="11" customWidth="1"/>
    <col min="6132" max="6133" width="11.5546875" customWidth="1"/>
    <col min="6134" max="6134" width="3.109375" customWidth="1"/>
    <col min="6135" max="6138" width="14.5546875" customWidth="1"/>
    <col min="6141" max="6141" width="11.33203125" customWidth="1"/>
    <col min="6142" max="6142" width="11" customWidth="1"/>
    <col min="6388" max="6389" width="11.5546875" customWidth="1"/>
    <col min="6390" max="6390" width="3.109375" customWidth="1"/>
    <col min="6391" max="6394" width="14.5546875" customWidth="1"/>
    <col min="6397" max="6397" width="11.33203125" customWidth="1"/>
    <col min="6398" max="6398" width="11" customWidth="1"/>
    <col min="6644" max="6645" width="11.5546875" customWidth="1"/>
    <col min="6646" max="6646" width="3.109375" customWidth="1"/>
    <col min="6647" max="6650" width="14.5546875" customWidth="1"/>
    <col min="6653" max="6653" width="11.33203125" customWidth="1"/>
    <col min="6654" max="6654" width="11" customWidth="1"/>
    <col min="6900" max="6901" width="11.5546875" customWidth="1"/>
    <col min="6902" max="6902" width="3.109375" customWidth="1"/>
    <col min="6903" max="6906" width="14.5546875" customWidth="1"/>
    <col min="6909" max="6909" width="11.33203125" customWidth="1"/>
    <col min="6910" max="6910" width="11" customWidth="1"/>
    <col min="7156" max="7157" width="11.5546875" customWidth="1"/>
    <col min="7158" max="7158" width="3.109375" customWidth="1"/>
    <col min="7159" max="7162" width="14.5546875" customWidth="1"/>
    <col min="7165" max="7165" width="11.33203125" customWidth="1"/>
    <col min="7166" max="7166" width="11" customWidth="1"/>
    <col min="7412" max="7413" width="11.5546875" customWidth="1"/>
    <col min="7414" max="7414" width="3.109375" customWidth="1"/>
    <col min="7415" max="7418" width="14.5546875" customWidth="1"/>
    <col min="7421" max="7421" width="11.33203125" customWidth="1"/>
    <col min="7422" max="7422" width="11" customWidth="1"/>
    <col min="7668" max="7669" width="11.5546875" customWidth="1"/>
    <col min="7670" max="7670" width="3.109375" customWidth="1"/>
    <col min="7671" max="7674" width="14.5546875" customWidth="1"/>
    <col min="7677" max="7677" width="11.33203125" customWidth="1"/>
    <col min="7678" max="7678" width="11" customWidth="1"/>
    <col min="7924" max="7925" width="11.5546875" customWidth="1"/>
    <col min="7926" max="7926" width="3.109375" customWidth="1"/>
    <col min="7927" max="7930" width="14.5546875" customWidth="1"/>
    <col min="7933" max="7933" width="11.33203125" customWidth="1"/>
    <col min="7934" max="7934" width="11" customWidth="1"/>
    <col min="8180" max="8181" width="11.5546875" customWidth="1"/>
    <col min="8182" max="8182" width="3.109375" customWidth="1"/>
    <col min="8183" max="8186" width="14.5546875" customWidth="1"/>
    <col min="8189" max="8189" width="11.33203125" customWidth="1"/>
    <col min="8190" max="8190" width="11" customWidth="1"/>
    <col min="8436" max="8437" width="11.5546875" customWidth="1"/>
    <col min="8438" max="8438" width="3.109375" customWidth="1"/>
    <col min="8439" max="8442" width="14.5546875" customWidth="1"/>
    <col min="8445" max="8445" width="11.33203125" customWidth="1"/>
    <col min="8446" max="8446" width="11" customWidth="1"/>
    <col min="8692" max="8693" width="11.5546875" customWidth="1"/>
    <col min="8694" max="8694" width="3.109375" customWidth="1"/>
    <col min="8695" max="8698" width="14.5546875" customWidth="1"/>
    <col min="8701" max="8701" width="11.33203125" customWidth="1"/>
    <col min="8702" max="8702" width="11" customWidth="1"/>
    <col min="8948" max="8949" width="11.5546875" customWidth="1"/>
    <col min="8950" max="8950" width="3.109375" customWidth="1"/>
    <col min="8951" max="8954" width="14.5546875" customWidth="1"/>
    <col min="8957" max="8957" width="11.33203125" customWidth="1"/>
    <col min="8958" max="8958" width="11" customWidth="1"/>
    <col min="9204" max="9205" width="11.5546875" customWidth="1"/>
    <col min="9206" max="9206" width="3.109375" customWidth="1"/>
    <col min="9207" max="9210" width="14.5546875" customWidth="1"/>
    <col min="9213" max="9213" width="11.33203125" customWidth="1"/>
    <col min="9214" max="9214" width="11" customWidth="1"/>
    <col min="9460" max="9461" width="11.5546875" customWidth="1"/>
    <col min="9462" max="9462" width="3.109375" customWidth="1"/>
    <col min="9463" max="9466" width="14.5546875" customWidth="1"/>
    <col min="9469" max="9469" width="11.33203125" customWidth="1"/>
    <col min="9470" max="9470" width="11" customWidth="1"/>
    <col min="9716" max="9717" width="11.5546875" customWidth="1"/>
    <col min="9718" max="9718" width="3.109375" customWidth="1"/>
    <col min="9719" max="9722" width="14.5546875" customWidth="1"/>
    <col min="9725" max="9725" width="11.33203125" customWidth="1"/>
    <col min="9726" max="9726" width="11" customWidth="1"/>
    <col min="9972" max="9973" width="11.5546875" customWidth="1"/>
    <col min="9974" max="9974" width="3.109375" customWidth="1"/>
    <col min="9975" max="9978" width="14.5546875" customWidth="1"/>
    <col min="9981" max="9981" width="11.33203125" customWidth="1"/>
    <col min="9982" max="9982" width="11" customWidth="1"/>
    <col min="10228" max="10229" width="11.5546875" customWidth="1"/>
    <col min="10230" max="10230" width="3.109375" customWidth="1"/>
    <col min="10231" max="10234" width="14.5546875" customWidth="1"/>
    <col min="10237" max="10237" width="11.33203125" customWidth="1"/>
    <col min="10238" max="10238" width="11" customWidth="1"/>
    <col min="10484" max="10485" width="11.5546875" customWidth="1"/>
    <col min="10486" max="10486" width="3.109375" customWidth="1"/>
    <col min="10487" max="10490" width="14.5546875" customWidth="1"/>
    <col min="10493" max="10493" width="11.33203125" customWidth="1"/>
    <col min="10494" max="10494" width="11" customWidth="1"/>
    <col min="10740" max="10741" width="11.5546875" customWidth="1"/>
    <col min="10742" max="10742" width="3.109375" customWidth="1"/>
    <col min="10743" max="10746" width="14.5546875" customWidth="1"/>
    <col min="10749" max="10749" width="11.33203125" customWidth="1"/>
    <col min="10750" max="10750" width="11" customWidth="1"/>
    <col min="10996" max="10997" width="11.5546875" customWidth="1"/>
    <col min="10998" max="10998" width="3.109375" customWidth="1"/>
    <col min="10999" max="11002" width="14.5546875" customWidth="1"/>
    <col min="11005" max="11005" width="11.33203125" customWidth="1"/>
    <col min="11006" max="11006" width="11" customWidth="1"/>
    <col min="11252" max="11253" width="11.5546875" customWidth="1"/>
    <col min="11254" max="11254" width="3.109375" customWidth="1"/>
    <col min="11255" max="11258" width="14.5546875" customWidth="1"/>
    <col min="11261" max="11261" width="11.33203125" customWidth="1"/>
    <col min="11262" max="11262" width="11" customWidth="1"/>
    <col min="11508" max="11509" width="11.5546875" customWidth="1"/>
    <col min="11510" max="11510" width="3.109375" customWidth="1"/>
    <col min="11511" max="11514" width="14.5546875" customWidth="1"/>
    <col min="11517" max="11517" width="11.33203125" customWidth="1"/>
    <col min="11518" max="11518" width="11" customWidth="1"/>
    <col min="11764" max="11765" width="11.5546875" customWidth="1"/>
    <col min="11766" max="11766" width="3.109375" customWidth="1"/>
    <col min="11767" max="11770" width="14.5546875" customWidth="1"/>
    <col min="11773" max="11773" width="11.33203125" customWidth="1"/>
    <col min="11774" max="11774" width="11" customWidth="1"/>
    <col min="12020" max="12021" width="11.5546875" customWidth="1"/>
    <col min="12022" max="12022" width="3.109375" customWidth="1"/>
    <col min="12023" max="12026" width="14.5546875" customWidth="1"/>
    <col min="12029" max="12029" width="11.33203125" customWidth="1"/>
    <col min="12030" max="12030" width="11" customWidth="1"/>
    <col min="12276" max="12277" width="11.5546875" customWidth="1"/>
    <col min="12278" max="12278" width="3.109375" customWidth="1"/>
    <col min="12279" max="12282" width="14.5546875" customWidth="1"/>
    <col min="12285" max="12285" width="11.33203125" customWidth="1"/>
    <col min="12286" max="12286" width="11" customWidth="1"/>
    <col min="12532" max="12533" width="11.5546875" customWidth="1"/>
    <col min="12534" max="12534" width="3.109375" customWidth="1"/>
    <col min="12535" max="12538" width="14.5546875" customWidth="1"/>
    <col min="12541" max="12541" width="11.33203125" customWidth="1"/>
    <col min="12542" max="12542" width="11" customWidth="1"/>
    <col min="12788" max="12789" width="11.5546875" customWidth="1"/>
    <col min="12790" max="12790" width="3.109375" customWidth="1"/>
    <col min="12791" max="12794" width="14.5546875" customWidth="1"/>
    <col min="12797" max="12797" width="11.33203125" customWidth="1"/>
    <col min="12798" max="12798" width="11" customWidth="1"/>
    <col min="13044" max="13045" width="11.5546875" customWidth="1"/>
    <col min="13046" max="13046" width="3.109375" customWidth="1"/>
    <col min="13047" max="13050" width="14.5546875" customWidth="1"/>
    <col min="13053" max="13053" width="11.33203125" customWidth="1"/>
    <col min="13054" max="13054" width="11" customWidth="1"/>
    <col min="13300" max="13301" width="11.5546875" customWidth="1"/>
    <col min="13302" max="13302" width="3.109375" customWidth="1"/>
    <col min="13303" max="13306" width="14.5546875" customWidth="1"/>
    <col min="13309" max="13309" width="11.33203125" customWidth="1"/>
    <col min="13310" max="13310" width="11" customWidth="1"/>
    <col min="13556" max="13557" width="11.5546875" customWidth="1"/>
    <col min="13558" max="13558" width="3.109375" customWidth="1"/>
    <col min="13559" max="13562" width="14.5546875" customWidth="1"/>
    <col min="13565" max="13565" width="11.33203125" customWidth="1"/>
    <col min="13566" max="13566" width="11" customWidth="1"/>
    <col min="13812" max="13813" width="11.5546875" customWidth="1"/>
    <col min="13814" max="13814" width="3.109375" customWidth="1"/>
    <col min="13815" max="13818" width="14.5546875" customWidth="1"/>
    <col min="13821" max="13821" width="11.33203125" customWidth="1"/>
    <col min="13822" max="13822" width="11" customWidth="1"/>
    <col min="14068" max="14069" width="11.5546875" customWidth="1"/>
    <col min="14070" max="14070" width="3.109375" customWidth="1"/>
    <col min="14071" max="14074" width="14.5546875" customWidth="1"/>
    <col min="14077" max="14077" width="11.33203125" customWidth="1"/>
    <col min="14078" max="14078" width="11" customWidth="1"/>
    <col min="14324" max="14325" width="11.5546875" customWidth="1"/>
    <col min="14326" max="14326" width="3.109375" customWidth="1"/>
    <col min="14327" max="14330" width="14.5546875" customWidth="1"/>
    <col min="14333" max="14333" width="11.33203125" customWidth="1"/>
    <col min="14334" max="14334" width="11" customWidth="1"/>
    <col min="14580" max="14581" width="11.5546875" customWidth="1"/>
    <col min="14582" max="14582" width="3.109375" customWidth="1"/>
    <col min="14583" max="14586" width="14.5546875" customWidth="1"/>
    <col min="14589" max="14589" width="11.33203125" customWidth="1"/>
    <col min="14590" max="14590" width="11" customWidth="1"/>
    <col min="14836" max="14837" width="11.5546875" customWidth="1"/>
    <col min="14838" max="14838" width="3.109375" customWidth="1"/>
    <col min="14839" max="14842" width="14.5546875" customWidth="1"/>
    <col min="14845" max="14845" width="11.33203125" customWidth="1"/>
    <col min="14846" max="14846" width="11" customWidth="1"/>
    <col min="15092" max="15093" width="11.5546875" customWidth="1"/>
    <col min="15094" max="15094" width="3.109375" customWidth="1"/>
    <col min="15095" max="15098" width="14.5546875" customWidth="1"/>
    <col min="15101" max="15101" width="11.33203125" customWidth="1"/>
    <col min="15102" max="15102" width="11" customWidth="1"/>
    <col min="15348" max="15349" width="11.5546875" customWidth="1"/>
    <col min="15350" max="15350" width="3.109375" customWidth="1"/>
    <col min="15351" max="15354" width="14.5546875" customWidth="1"/>
    <col min="15357" max="15357" width="11.33203125" customWidth="1"/>
    <col min="15358" max="15358" width="11" customWidth="1"/>
    <col min="15604" max="15605" width="11.5546875" customWidth="1"/>
    <col min="15606" max="15606" width="3.109375" customWidth="1"/>
    <col min="15607" max="15610" width="14.5546875" customWidth="1"/>
    <col min="15613" max="15613" width="11.33203125" customWidth="1"/>
    <col min="15614" max="15614" width="11" customWidth="1"/>
    <col min="15860" max="15861" width="11.5546875" customWidth="1"/>
    <col min="15862" max="15862" width="3.109375" customWidth="1"/>
    <col min="15863" max="15866" width="14.5546875" customWidth="1"/>
    <col min="15869" max="15869" width="11.33203125" customWidth="1"/>
    <col min="15870" max="15870" width="11" customWidth="1"/>
    <col min="16116" max="16117" width="11.5546875" customWidth="1"/>
    <col min="16118" max="16118" width="3.109375" customWidth="1"/>
    <col min="16119" max="16122" width="14.5546875" customWidth="1"/>
    <col min="16125" max="16125" width="11.33203125" customWidth="1"/>
    <col min="16126" max="16126" width="11" customWidth="1"/>
  </cols>
  <sheetData>
    <row r="1" spans="1:9" s="3" customFormat="1" ht="48.75" customHeight="1">
      <c r="A1" s="1" t="s">
        <v>0</v>
      </c>
      <c r="B1" s="2" t="s">
        <v>1</v>
      </c>
      <c r="D1" s="4" t="s">
        <v>2</v>
      </c>
      <c r="E1" s="5" t="s">
        <v>3</v>
      </c>
      <c r="F1" s="5" t="s">
        <v>106</v>
      </c>
      <c r="G1" s="5" t="s">
        <v>107</v>
      </c>
      <c r="H1" s="5" t="s">
        <v>108</v>
      </c>
      <c r="I1" s="6" t="s">
        <v>109</v>
      </c>
    </row>
    <row r="2" spans="1:9">
      <c r="A2" s="7" t="s">
        <v>4</v>
      </c>
      <c r="B2" s="8">
        <v>1.55</v>
      </c>
      <c r="D2" s="7" t="s">
        <v>5</v>
      </c>
      <c r="E2" s="9">
        <v>20</v>
      </c>
      <c r="F2" s="9">
        <v>25</v>
      </c>
      <c r="G2" s="9">
        <v>35</v>
      </c>
      <c r="H2" s="9">
        <v>70</v>
      </c>
      <c r="I2" s="8">
        <v>140</v>
      </c>
    </row>
    <row r="3" spans="1:9">
      <c r="A3" s="7" t="s">
        <v>7</v>
      </c>
      <c r="B3" s="8">
        <v>1.81</v>
      </c>
      <c r="D3" s="7" t="s">
        <v>8</v>
      </c>
      <c r="E3" s="9">
        <v>13</v>
      </c>
      <c r="F3" s="9">
        <v>16</v>
      </c>
      <c r="G3" s="9">
        <v>23</v>
      </c>
      <c r="H3" s="9">
        <v>46</v>
      </c>
      <c r="I3" s="8">
        <v>92</v>
      </c>
    </row>
    <row r="4" spans="1:9">
      <c r="A4" s="7" t="s">
        <v>10</v>
      </c>
      <c r="B4" s="8">
        <v>1.36</v>
      </c>
      <c r="D4" s="7" t="s">
        <v>11</v>
      </c>
      <c r="E4" s="9">
        <v>20</v>
      </c>
      <c r="F4" s="9">
        <v>25</v>
      </c>
      <c r="G4" s="9">
        <v>35</v>
      </c>
      <c r="H4" s="9">
        <v>70</v>
      </c>
      <c r="I4" s="8">
        <v>140</v>
      </c>
    </row>
    <row r="5" spans="1:9">
      <c r="A5" s="14" t="s">
        <v>12</v>
      </c>
      <c r="B5" s="15">
        <v>1.62</v>
      </c>
      <c r="D5" s="7" t="s">
        <v>13</v>
      </c>
      <c r="E5" s="9">
        <v>13</v>
      </c>
      <c r="F5" s="9">
        <v>16</v>
      </c>
      <c r="G5" s="9">
        <v>23</v>
      </c>
      <c r="H5" s="9">
        <v>46</v>
      </c>
      <c r="I5" s="8">
        <v>92</v>
      </c>
    </row>
    <row r="6" spans="1:9">
      <c r="D6" s="7" t="s">
        <v>14</v>
      </c>
      <c r="E6" s="9">
        <v>28</v>
      </c>
      <c r="F6" s="9">
        <v>35</v>
      </c>
      <c r="G6" s="9">
        <v>49</v>
      </c>
      <c r="H6" s="9">
        <v>98</v>
      </c>
      <c r="I6" s="8">
        <v>196</v>
      </c>
    </row>
    <row r="7" spans="1:9">
      <c r="D7" s="7" t="s">
        <v>15</v>
      </c>
      <c r="E7" s="9">
        <v>18</v>
      </c>
      <c r="F7" s="9">
        <v>23</v>
      </c>
      <c r="G7" s="9">
        <v>30.999999999999996</v>
      </c>
      <c r="H7" s="9">
        <v>61.999999999999993</v>
      </c>
      <c r="I7" s="8">
        <v>123.99999999999999</v>
      </c>
    </row>
    <row r="8" spans="1:9">
      <c r="D8" s="7" t="s">
        <v>16</v>
      </c>
      <c r="E8" s="9">
        <v>4</v>
      </c>
      <c r="F8" s="9">
        <v>5</v>
      </c>
      <c r="G8" s="9">
        <v>8</v>
      </c>
      <c r="H8" s="9">
        <v>16</v>
      </c>
      <c r="I8" s="8">
        <v>32</v>
      </c>
    </row>
    <row r="9" spans="1:9">
      <c r="D9" s="7" t="s">
        <v>17</v>
      </c>
      <c r="E9" s="9">
        <v>4</v>
      </c>
      <c r="F9" s="9">
        <v>5</v>
      </c>
      <c r="G9" s="9">
        <v>8</v>
      </c>
      <c r="H9" s="9">
        <v>16</v>
      </c>
      <c r="I9" s="8">
        <v>32</v>
      </c>
    </row>
    <row r="10" spans="1:9">
      <c r="D10" s="7" t="s">
        <v>18</v>
      </c>
      <c r="E10" s="9">
        <v>5</v>
      </c>
      <c r="F10" s="9">
        <v>7</v>
      </c>
      <c r="G10" s="9">
        <v>10</v>
      </c>
      <c r="H10" s="9">
        <v>20</v>
      </c>
      <c r="I10" s="8">
        <v>40</v>
      </c>
    </row>
    <row r="11" spans="1:9">
      <c r="D11" s="7" t="s">
        <v>19</v>
      </c>
      <c r="E11" s="9">
        <v>5</v>
      </c>
      <c r="F11" s="9">
        <v>7</v>
      </c>
      <c r="G11" s="9">
        <v>10</v>
      </c>
      <c r="H11" s="9">
        <v>20</v>
      </c>
      <c r="I11" s="8">
        <v>40</v>
      </c>
    </row>
    <row r="12" spans="1:9">
      <c r="D12" s="7" t="s">
        <v>20</v>
      </c>
      <c r="E12" s="9">
        <v>7</v>
      </c>
      <c r="F12" s="9">
        <v>9</v>
      </c>
      <c r="G12" s="9">
        <v>14</v>
      </c>
      <c r="H12" s="9">
        <v>28</v>
      </c>
      <c r="I12" s="8">
        <v>56</v>
      </c>
    </row>
    <row r="13" spans="1:9">
      <c r="D13" s="7" t="s">
        <v>21</v>
      </c>
      <c r="E13" s="9">
        <v>7</v>
      </c>
      <c r="F13" s="9">
        <v>9</v>
      </c>
      <c r="G13" s="9">
        <v>14</v>
      </c>
      <c r="H13" s="9">
        <v>28</v>
      </c>
      <c r="I13" s="8">
        <v>56</v>
      </c>
    </row>
    <row r="14" spans="1:9">
      <c r="D14" s="7" t="s">
        <v>22</v>
      </c>
      <c r="E14" s="9">
        <v>6</v>
      </c>
      <c r="F14" s="9">
        <v>8</v>
      </c>
      <c r="G14" s="9">
        <v>12</v>
      </c>
      <c r="H14" s="9">
        <v>24</v>
      </c>
      <c r="I14" s="8">
        <v>48</v>
      </c>
    </row>
    <row r="15" spans="1:9">
      <c r="D15" s="7" t="s">
        <v>23</v>
      </c>
      <c r="E15" s="9">
        <v>6</v>
      </c>
      <c r="F15" s="9">
        <v>8</v>
      </c>
      <c r="G15" s="9">
        <v>12</v>
      </c>
      <c r="H15" s="9">
        <v>24</v>
      </c>
      <c r="I15" s="8">
        <v>48</v>
      </c>
    </row>
    <row r="16" spans="1:9">
      <c r="D16" s="7" t="s">
        <v>24</v>
      </c>
      <c r="E16" s="9" t="s">
        <v>25</v>
      </c>
      <c r="F16" s="9">
        <v>9</v>
      </c>
      <c r="G16" s="9">
        <v>20</v>
      </c>
      <c r="H16" s="9">
        <v>40</v>
      </c>
      <c r="I16" s="8">
        <v>80</v>
      </c>
    </row>
    <row r="17" spans="4:9">
      <c r="D17" s="7" t="s">
        <v>26</v>
      </c>
      <c r="E17" s="9" t="s">
        <v>25</v>
      </c>
      <c r="F17" s="9">
        <v>9</v>
      </c>
      <c r="G17" s="9">
        <v>20</v>
      </c>
      <c r="H17" s="9">
        <v>40</v>
      </c>
      <c r="I17" s="8">
        <v>80</v>
      </c>
    </row>
    <row r="18" spans="4:9">
      <c r="D18" s="7" t="s">
        <v>27</v>
      </c>
      <c r="E18" s="9" t="s">
        <v>25</v>
      </c>
      <c r="F18" s="9">
        <v>10</v>
      </c>
      <c r="G18" s="9">
        <v>24</v>
      </c>
      <c r="H18" s="9">
        <v>48</v>
      </c>
      <c r="I18" s="8">
        <v>96</v>
      </c>
    </row>
    <row r="19" spans="4:9">
      <c r="D19" s="7" t="s">
        <v>28</v>
      </c>
      <c r="E19" s="9" t="s">
        <v>25</v>
      </c>
      <c r="F19" s="9">
        <v>10</v>
      </c>
      <c r="G19" s="9">
        <v>24</v>
      </c>
      <c r="H19" s="9">
        <v>48</v>
      </c>
      <c r="I19" s="8">
        <v>96</v>
      </c>
    </row>
    <row r="20" spans="4:9">
      <c r="D20" s="7" t="s">
        <v>29</v>
      </c>
      <c r="E20" s="9">
        <v>8</v>
      </c>
      <c r="F20" s="9">
        <v>11</v>
      </c>
      <c r="G20" s="9">
        <v>16</v>
      </c>
      <c r="H20" s="9">
        <v>32</v>
      </c>
      <c r="I20" s="8">
        <v>64</v>
      </c>
    </row>
    <row r="21" spans="4:9">
      <c r="D21" s="7" t="s">
        <v>30</v>
      </c>
      <c r="E21" s="9">
        <v>8</v>
      </c>
      <c r="F21" s="9">
        <v>11</v>
      </c>
      <c r="G21" s="9">
        <v>16</v>
      </c>
      <c r="H21" s="9">
        <v>32</v>
      </c>
      <c r="I21" s="8">
        <v>64</v>
      </c>
    </row>
    <row r="22" spans="4:9">
      <c r="D22" s="7" t="s">
        <v>31</v>
      </c>
      <c r="E22" s="9">
        <v>12</v>
      </c>
      <c r="F22" s="9">
        <v>15</v>
      </c>
      <c r="G22" s="9">
        <v>22</v>
      </c>
      <c r="H22" s="9">
        <v>44</v>
      </c>
      <c r="I22" s="8">
        <v>88</v>
      </c>
    </row>
    <row r="23" spans="4:9">
      <c r="D23" s="14" t="s">
        <v>32</v>
      </c>
      <c r="E23" s="16">
        <v>12</v>
      </c>
      <c r="F23" s="16">
        <v>15</v>
      </c>
      <c r="G23" s="16">
        <v>22</v>
      </c>
      <c r="H23" s="16">
        <v>44</v>
      </c>
      <c r="I23" s="15">
        <v>88</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B2:I24"/>
  <sheetViews>
    <sheetView workbookViewId="0">
      <selection activeCell="H20" sqref="H20"/>
    </sheetView>
  </sheetViews>
  <sheetFormatPr defaultRowHeight="15"/>
  <cols>
    <col min="2" max="2" width="8.88671875" customWidth="1"/>
    <col min="6" max="6" width="11.5546875" customWidth="1"/>
    <col min="8" max="8" width="18" customWidth="1"/>
    <col min="258" max="258" width="8.88671875" customWidth="1"/>
    <col min="262" max="262" width="11.5546875" customWidth="1"/>
    <col min="264" max="264" width="18" customWidth="1"/>
    <col min="514" max="514" width="8.88671875" customWidth="1"/>
    <col min="518" max="518" width="11.5546875" customWidth="1"/>
    <col min="520" max="520" width="18" customWidth="1"/>
    <col min="770" max="770" width="8.88671875" customWidth="1"/>
    <col min="774" max="774" width="11.5546875" customWidth="1"/>
    <col min="776" max="776" width="18" customWidth="1"/>
    <col min="1026" max="1026" width="8.88671875" customWidth="1"/>
    <col min="1030" max="1030" width="11.5546875" customWidth="1"/>
    <col min="1032" max="1032" width="18" customWidth="1"/>
    <col min="1282" max="1282" width="8.88671875" customWidth="1"/>
    <col min="1286" max="1286" width="11.5546875" customWidth="1"/>
    <col min="1288" max="1288" width="18" customWidth="1"/>
    <col min="1538" max="1538" width="8.88671875" customWidth="1"/>
    <col min="1542" max="1542" width="11.5546875" customWidth="1"/>
    <col min="1544" max="1544" width="18" customWidth="1"/>
    <col min="1794" max="1794" width="8.88671875" customWidth="1"/>
    <col min="1798" max="1798" width="11.5546875" customWidth="1"/>
    <col min="1800" max="1800" width="18" customWidth="1"/>
    <col min="2050" max="2050" width="8.88671875" customWidth="1"/>
    <col min="2054" max="2054" width="11.5546875" customWidth="1"/>
    <col min="2056" max="2056" width="18" customWidth="1"/>
    <col min="2306" max="2306" width="8.88671875" customWidth="1"/>
    <col min="2310" max="2310" width="11.5546875" customWidth="1"/>
    <col min="2312" max="2312" width="18" customWidth="1"/>
    <col min="2562" max="2562" width="8.88671875" customWidth="1"/>
    <col min="2566" max="2566" width="11.5546875" customWidth="1"/>
    <col min="2568" max="2568" width="18" customWidth="1"/>
    <col min="2818" max="2818" width="8.88671875" customWidth="1"/>
    <col min="2822" max="2822" width="11.5546875" customWidth="1"/>
    <col min="2824" max="2824" width="18" customWidth="1"/>
    <col min="3074" max="3074" width="8.88671875" customWidth="1"/>
    <col min="3078" max="3078" width="11.5546875" customWidth="1"/>
    <col min="3080" max="3080" width="18" customWidth="1"/>
    <col min="3330" max="3330" width="8.88671875" customWidth="1"/>
    <col min="3334" max="3334" width="11.5546875" customWidth="1"/>
    <col min="3336" max="3336" width="18" customWidth="1"/>
    <col min="3586" max="3586" width="8.88671875" customWidth="1"/>
    <col min="3590" max="3590" width="11.5546875" customWidth="1"/>
    <col min="3592" max="3592" width="18" customWidth="1"/>
    <col min="3842" max="3842" width="8.88671875" customWidth="1"/>
    <col min="3846" max="3846" width="11.5546875" customWidth="1"/>
    <col min="3848" max="3848" width="18" customWidth="1"/>
    <col min="4098" max="4098" width="8.88671875" customWidth="1"/>
    <col min="4102" max="4102" width="11.5546875" customWidth="1"/>
    <col min="4104" max="4104" width="18" customWidth="1"/>
    <col min="4354" max="4354" width="8.88671875" customWidth="1"/>
    <col min="4358" max="4358" width="11.5546875" customWidth="1"/>
    <col min="4360" max="4360" width="18" customWidth="1"/>
    <col min="4610" max="4610" width="8.88671875" customWidth="1"/>
    <col min="4614" max="4614" width="11.5546875" customWidth="1"/>
    <col min="4616" max="4616" width="18" customWidth="1"/>
    <col min="4866" max="4866" width="8.88671875" customWidth="1"/>
    <col min="4870" max="4870" width="11.5546875" customWidth="1"/>
    <col min="4872" max="4872" width="18" customWidth="1"/>
    <col min="5122" max="5122" width="8.88671875" customWidth="1"/>
    <col min="5126" max="5126" width="11.5546875" customWidth="1"/>
    <col min="5128" max="5128" width="18" customWidth="1"/>
    <col min="5378" max="5378" width="8.88671875" customWidth="1"/>
    <col min="5382" max="5382" width="11.5546875" customWidth="1"/>
    <col min="5384" max="5384" width="18" customWidth="1"/>
    <col min="5634" max="5634" width="8.88671875" customWidth="1"/>
    <col min="5638" max="5638" width="11.5546875" customWidth="1"/>
    <col min="5640" max="5640" width="18" customWidth="1"/>
    <col min="5890" max="5890" width="8.88671875" customWidth="1"/>
    <col min="5894" max="5894" width="11.5546875" customWidth="1"/>
    <col min="5896" max="5896" width="18" customWidth="1"/>
    <col min="6146" max="6146" width="8.88671875" customWidth="1"/>
    <col min="6150" max="6150" width="11.5546875" customWidth="1"/>
    <col min="6152" max="6152" width="18" customWidth="1"/>
    <col min="6402" max="6402" width="8.88671875" customWidth="1"/>
    <col min="6406" max="6406" width="11.5546875" customWidth="1"/>
    <col min="6408" max="6408" width="18" customWidth="1"/>
    <col min="6658" max="6658" width="8.88671875" customWidth="1"/>
    <col min="6662" max="6662" width="11.5546875" customWidth="1"/>
    <col min="6664" max="6664" width="18" customWidth="1"/>
    <col min="6914" max="6914" width="8.88671875" customWidth="1"/>
    <col min="6918" max="6918" width="11.5546875" customWidth="1"/>
    <col min="6920" max="6920" width="18" customWidth="1"/>
    <col min="7170" max="7170" width="8.88671875" customWidth="1"/>
    <col min="7174" max="7174" width="11.5546875" customWidth="1"/>
    <col min="7176" max="7176" width="18" customWidth="1"/>
    <col min="7426" max="7426" width="8.88671875" customWidth="1"/>
    <col min="7430" max="7430" width="11.5546875" customWidth="1"/>
    <col min="7432" max="7432" width="18" customWidth="1"/>
    <col min="7682" max="7682" width="8.88671875" customWidth="1"/>
    <col min="7686" max="7686" width="11.5546875" customWidth="1"/>
    <col min="7688" max="7688" width="18" customWidth="1"/>
    <col min="7938" max="7938" width="8.88671875" customWidth="1"/>
    <col min="7942" max="7942" width="11.5546875" customWidth="1"/>
    <col min="7944" max="7944" width="18" customWidth="1"/>
    <col min="8194" max="8194" width="8.88671875" customWidth="1"/>
    <col min="8198" max="8198" width="11.5546875" customWidth="1"/>
    <col min="8200" max="8200" width="18" customWidth="1"/>
    <col min="8450" max="8450" width="8.88671875" customWidth="1"/>
    <col min="8454" max="8454" width="11.5546875" customWidth="1"/>
    <col min="8456" max="8456" width="18" customWidth="1"/>
    <col min="8706" max="8706" width="8.88671875" customWidth="1"/>
    <col min="8710" max="8710" width="11.5546875" customWidth="1"/>
    <col min="8712" max="8712" width="18" customWidth="1"/>
    <col min="8962" max="8962" width="8.88671875" customWidth="1"/>
    <col min="8966" max="8966" width="11.5546875" customWidth="1"/>
    <col min="8968" max="8968" width="18" customWidth="1"/>
    <col min="9218" max="9218" width="8.88671875" customWidth="1"/>
    <col min="9222" max="9222" width="11.5546875" customWidth="1"/>
    <col min="9224" max="9224" width="18" customWidth="1"/>
    <col min="9474" max="9474" width="8.88671875" customWidth="1"/>
    <col min="9478" max="9478" width="11.5546875" customWidth="1"/>
    <col min="9480" max="9480" width="18" customWidth="1"/>
    <col min="9730" max="9730" width="8.88671875" customWidth="1"/>
    <col min="9734" max="9734" width="11.5546875" customWidth="1"/>
    <col min="9736" max="9736" width="18" customWidth="1"/>
    <col min="9986" max="9986" width="8.88671875" customWidth="1"/>
    <col min="9990" max="9990" width="11.5546875" customWidth="1"/>
    <col min="9992" max="9992" width="18" customWidth="1"/>
    <col min="10242" max="10242" width="8.88671875" customWidth="1"/>
    <col min="10246" max="10246" width="11.5546875" customWidth="1"/>
    <col min="10248" max="10248" width="18" customWidth="1"/>
    <col min="10498" max="10498" width="8.88671875" customWidth="1"/>
    <col min="10502" max="10502" width="11.5546875" customWidth="1"/>
    <col min="10504" max="10504" width="18" customWidth="1"/>
    <col min="10754" max="10754" width="8.88671875" customWidth="1"/>
    <col min="10758" max="10758" width="11.5546875" customWidth="1"/>
    <col min="10760" max="10760" width="18" customWidth="1"/>
    <col min="11010" max="11010" width="8.88671875" customWidth="1"/>
    <col min="11014" max="11014" width="11.5546875" customWidth="1"/>
    <col min="11016" max="11016" width="18" customWidth="1"/>
    <col min="11266" max="11266" width="8.88671875" customWidth="1"/>
    <col min="11270" max="11270" width="11.5546875" customWidth="1"/>
    <col min="11272" max="11272" width="18" customWidth="1"/>
    <col min="11522" max="11522" width="8.88671875" customWidth="1"/>
    <col min="11526" max="11526" width="11.5546875" customWidth="1"/>
    <col min="11528" max="11528" width="18" customWidth="1"/>
    <col min="11778" max="11778" width="8.88671875" customWidth="1"/>
    <col min="11782" max="11782" width="11.5546875" customWidth="1"/>
    <col min="11784" max="11784" width="18" customWidth="1"/>
    <col min="12034" max="12034" width="8.88671875" customWidth="1"/>
    <col min="12038" max="12038" width="11.5546875" customWidth="1"/>
    <col min="12040" max="12040" width="18" customWidth="1"/>
    <col min="12290" max="12290" width="8.88671875" customWidth="1"/>
    <col min="12294" max="12294" width="11.5546875" customWidth="1"/>
    <col min="12296" max="12296" width="18" customWidth="1"/>
    <col min="12546" max="12546" width="8.88671875" customWidth="1"/>
    <col min="12550" max="12550" width="11.5546875" customWidth="1"/>
    <col min="12552" max="12552" width="18" customWidth="1"/>
    <col min="12802" max="12802" width="8.88671875" customWidth="1"/>
    <col min="12806" max="12806" width="11.5546875" customWidth="1"/>
    <col min="12808" max="12808" width="18" customWidth="1"/>
    <col min="13058" max="13058" width="8.88671875" customWidth="1"/>
    <col min="13062" max="13062" width="11.5546875" customWidth="1"/>
    <col min="13064" max="13064" width="18" customWidth="1"/>
    <col min="13314" max="13314" width="8.88671875" customWidth="1"/>
    <col min="13318" max="13318" width="11.5546875" customWidth="1"/>
    <col min="13320" max="13320" width="18" customWidth="1"/>
    <col min="13570" max="13570" width="8.88671875" customWidth="1"/>
    <col min="13574" max="13574" width="11.5546875" customWidth="1"/>
    <col min="13576" max="13576" width="18" customWidth="1"/>
    <col min="13826" max="13826" width="8.88671875" customWidth="1"/>
    <col min="13830" max="13830" width="11.5546875" customWidth="1"/>
    <col min="13832" max="13832" width="18" customWidth="1"/>
    <col min="14082" max="14082" width="8.88671875" customWidth="1"/>
    <col min="14086" max="14086" width="11.5546875" customWidth="1"/>
    <col min="14088" max="14088" width="18" customWidth="1"/>
    <col min="14338" max="14338" width="8.88671875" customWidth="1"/>
    <col min="14342" max="14342" width="11.5546875" customWidth="1"/>
    <col min="14344" max="14344" width="18" customWidth="1"/>
    <col min="14594" max="14594" width="8.88671875" customWidth="1"/>
    <col min="14598" max="14598" width="11.5546875" customWidth="1"/>
    <col min="14600" max="14600" width="18" customWidth="1"/>
    <col min="14850" max="14850" width="8.88671875" customWidth="1"/>
    <col min="14854" max="14854" width="11.5546875" customWidth="1"/>
    <col min="14856" max="14856" width="18" customWidth="1"/>
    <col min="15106" max="15106" width="8.88671875" customWidth="1"/>
    <col min="15110" max="15110" width="11.5546875" customWidth="1"/>
    <col min="15112" max="15112" width="18" customWidth="1"/>
    <col min="15362" max="15362" width="8.88671875" customWidth="1"/>
    <col min="15366" max="15366" width="11.5546875" customWidth="1"/>
    <col min="15368" max="15368" width="18" customWidth="1"/>
    <col min="15618" max="15618" width="8.88671875" customWidth="1"/>
    <col min="15622" max="15622" width="11.5546875" customWidth="1"/>
    <col min="15624" max="15624" width="18" customWidth="1"/>
    <col min="15874" max="15874" width="8.88671875" customWidth="1"/>
    <col min="15878" max="15878" width="11.5546875" customWidth="1"/>
    <col min="15880" max="15880" width="18" customWidth="1"/>
    <col min="16130" max="16130" width="8.88671875" customWidth="1"/>
    <col min="16134" max="16134" width="11.5546875" customWidth="1"/>
    <col min="16136" max="16136" width="18" customWidth="1"/>
  </cols>
  <sheetData>
    <row r="2" spans="2:9">
      <c r="B2" s="42" t="s">
        <v>58</v>
      </c>
      <c r="C2" s="43" t="s">
        <v>59</v>
      </c>
      <c r="D2" s="44"/>
      <c r="E2" s="45"/>
    </row>
    <row r="3" spans="2:9">
      <c r="B3" s="46" t="s">
        <v>60</v>
      </c>
      <c r="C3" s="47" t="s">
        <v>61</v>
      </c>
      <c r="D3" s="10"/>
      <c r="E3" s="11"/>
      <c r="G3" s="48" t="s">
        <v>62</v>
      </c>
      <c r="H3" s="48" t="s">
        <v>63</v>
      </c>
      <c r="I3" s="48" t="s">
        <v>143</v>
      </c>
    </row>
    <row r="4" spans="2:9">
      <c r="B4" s="46" t="s">
        <v>60</v>
      </c>
      <c r="C4" s="47" t="s">
        <v>61</v>
      </c>
      <c r="D4" s="10"/>
      <c r="E4" s="11"/>
      <c r="G4" s="48" t="s">
        <v>64</v>
      </c>
      <c r="H4" s="48" t="s">
        <v>65</v>
      </c>
      <c r="I4" s="48" t="s">
        <v>66</v>
      </c>
    </row>
    <row r="5" spans="2:9">
      <c r="B5" s="46" t="s">
        <v>67</v>
      </c>
      <c r="C5" s="47" t="s">
        <v>68</v>
      </c>
      <c r="D5" s="10"/>
      <c r="E5" s="11"/>
      <c r="G5" s="48" t="s">
        <v>69</v>
      </c>
      <c r="H5" s="48" t="s">
        <v>70</v>
      </c>
      <c r="I5" s="48" t="s">
        <v>144</v>
      </c>
    </row>
    <row r="6" spans="2:9">
      <c r="B6" s="46" t="s">
        <v>67</v>
      </c>
      <c r="C6" s="47" t="s">
        <v>68</v>
      </c>
      <c r="D6" s="10"/>
      <c r="E6" s="11"/>
    </row>
    <row r="7" spans="2:9">
      <c r="B7" s="46" t="s">
        <v>71</v>
      </c>
      <c r="C7" s="47" t="s">
        <v>72</v>
      </c>
      <c r="D7" s="10"/>
      <c r="E7" s="11"/>
      <c r="G7" s="48" t="s">
        <v>73</v>
      </c>
      <c r="H7" s="48" t="s">
        <v>74</v>
      </c>
      <c r="I7" s="48" t="s">
        <v>75</v>
      </c>
    </row>
    <row r="8" spans="2:9">
      <c r="B8" s="46" t="s">
        <v>71</v>
      </c>
      <c r="C8" s="47" t="s">
        <v>72</v>
      </c>
      <c r="D8" s="10"/>
      <c r="E8" s="11"/>
      <c r="G8" s="48" t="s">
        <v>76</v>
      </c>
      <c r="H8" s="48" t="s">
        <v>77</v>
      </c>
      <c r="I8" s="48" t="s">
        <v>78</v>
      </c>
    </row>
    <row r="9" spans="2:9">
      <c r="B9" s="46" t="s">
        <v>79</v>
      </c>
      <c r="C9" s="47" t="s">
        <v>80</v>
      </c>
      <c r="D9" s="10"/>
      <c r="E9" s="11"/>
      <c r="G9" s="48" t="s">
        <v>81</v>
      </c>
      <c r="H9" s="48" t="s">
        <v>82</v>
      </c>
      <c r="I9" s="48" t="s">
        <v>83</v>
      </c>
    </row>
    <row r="10" spans="2:9">
      <c r="B10" s="46" t="s">
        <v>79</v>
      </c>
      <c r="C10" s="47" t="s">
        <v>80</v>
      </c>
      <c r="D10" s="10"/>
      <c r="E10" s="11"/>
    </row>
    <row r="11" spans="2:9">
      <c r="B11" s="46" t="s">
        <v>84</v>
      </c>
      <c r="C11" s="47" t="s">
        <v>85</v>
      </c>
      <c r="D11" s="10"/>
      <c r="E11" s="11"/>
      <c r="G11" s="48"/>
      <c r="H11" s="48"/>
    </row>
    <row r="12" spans="2:9">
      <c r="B12" s="46" t="s">
        <v>84</v>
      </c>
      <c r="C12" s="47" t="s">
        <v>85</v>
      </c>
      <c r="D12" s="10"/>
      <c r="E12" s="11"/>
      <c r="G12" s="48"/>
      <c r="H12" s="48"/>
    </row>
    <row r="13" spans="2:9">
      <c r="B13" s="46" t="s">
        <v>86</v>
      </c>
      <c r="C13" s="47" t="s">
        <v>87</v>
      </c>
      <c r="D13" s="10"/>
      <c r="E13" s="11"/>
    </row>
    <row r="14" spans="2:9">
      <c r="B14" s="46" t="s">
        <v>86</v>
      </c>
      <c r="C14" s="47" t="s">
        <v>87</v>
      </c>
      <c r="D14" s="10"/>
      <c r="E14" s="11"/>
    </row>
    <row r="15" spans="2:9">
      <c r="B15" s="46" t="s">
        <v>88</v>
      </c>
      <c r="C15" s="47" t="s">
        <v>89</v>
      </c>
      <c r="D15" s="10"/>
      <c r="E15" s="11"/>
    </row>
    <row r="16" spans="2:9">
      <c r="B16" s="46" t="s">
        <v>88</v>
      </c>
      <c r="C16" s="47" t="s">
        <v>89</v>
      </c>
      <c r="D16" s="10"/>
      <c r="E16" s="11"/>
    </row>
    <row r="17" spans="2:5">
      <c r="B17" s="46" t="s">
        <v>6</v>
      </c>
      <c r="C17" s="47" t="s">
        <v>90</v>
      </c>
      <c r="D17" s="10"/>
      <c r="E17" s="11"/>
    </row>
    <row r="18" spans="2:5">
      <c r="B18" s="46" t="s">
        <v>6</v>
      </c>
      <c r="C18" s="47" t="s">
        <v>90</v>
      </c>
      <c r="D18" s="10"/>
      <c r="E18" s="11"/>
    </row>
    <row r="19" spans="2:5">
      <c r="B19" s="46" t="s">
        <v>9</v>
      </c>
      <c r="C19" s="47" t="s">
        <v>91</v>
      </c>
      <c r="D19" s="10"/>
      <c r="E19" s="11"/>
    </row>
    <row r="20" spans="2:5">
      <c r="B20" s="46" t="s">
        <v>9</v>
      </c>
      <c r="C20" s="47" t="s">
        <v>91</v>
      </c>
      <c r="D20" s="10"/>
      <c r="E20" s="11"/>
    </row>
    <row r="21" spans="2:5">
      <c r="B21" s="46" t="s">
        <v>56</v>
      </c>
      <c r="C21" s="47" t="s">
        <v>92</v>
      </c>
      <c r="D21" s="10"/>
      <c r="E21" s="11"/>
    </row>
    <row r="22" spans="2:5">
      <c r="B22" s="46" t="s">
        <v>56</v>
      </c>
      <c r="C22" s="47" t="s">
        <v>92</v>
      </c>
      <c r="D22" s="10"/>
      <c r="E22" s="11"/>
    </row>
    <row r="23" spans="2:5">
      <c r="B23" s="46" t="s">
        <v>93</v>
      </c>
      <c r="C23" s="47" t="s">
        <v>94</v>
      </c>
      <c r="D23" s="10"/>
      <c r="E23" s="11"/>
    </row>
    <row r="24" spans="2:5">
      <c r="B24" s="49" t="s">
        <v>93</v>
      </c>
      <c r="C24" s="50" t="s">
        <v>94</v>
      </c>
      <c r="D24" s="12"/>
      <c r="E24" s="1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W445"/>
  <sheetViews>
    <sheetView zoomScale="80" zoomScaleNormal="80" workbookViewId="0">
      <selection activeCell="I17" sqref="I17"/>
    </sheetView>
  </sheetViews>
  <sheetFormatPr defaultColWidth="8.88671875" defaultRowHeight="12.75"/>
  <cols>
    <col min="1" max="1" width="8.21875" style="48" customWidth="1"/>
    <col min="2" max="2" width="20.6640625" style="48" customWidth="1"/>
    <col min="3" max="3" width="7.77734375" style="117" customWidth="1"/>
    <col min="4" max="4" width="9.88671875" style="117" customWidth="1"/>
    <col min="5" max="5" width="9" style="117" customWidth="1"/>
    <col min="6" max="7" width="9.77734375" style="117" customWidth="1"/>
    <col min="8" max="8" width="10.88671875" style="118" customWidth="1"/>
    <col min="9" max="9" width="16.77734375" style="118" customWidth="1"/>
    <col min="10" max="10" width="16.109375" style="119" customWidth="1"/>
    <col min="11" max="11" width="10" style="114" customWidth="1"/>
    <col min="12" max="12" width="10.88671875" style="114" customWidth="1"/>
    <col min="13" max="13" width="13.44140625" style="94" customWidth="1"/>
    <col min="14" max="14" width="9.21875" style="115" customWidth="1"/>
    <col min="15" max="15" width="11.21875" style="115" customWidth="1"/>
    <col min="16" max="16" width="10.6640625" style="115" customWidth="1"/>
    <col min="17" max="17" width="10.21875" style="115" customWidth="1"/>
    <col min="18" max="18" width="9.44140625" style="96" customWidth="1"/>
    <col min="19" max="19" width="9" style="116" customWidth="1"/>
    <col min="20" max="20" width="8.6640625" style="116" customWidth="1"/>
    <col min="21" max="21" width="9.21875" style="116" customWidth="1"/>
    <col min="22" max="22" width="9.44140625" style="116" customWidth="1"/>
    <col min="23" max="23" width="5.44140625" style="48" bestFit="1" customWidth="1"/>
    <col min="24" max="16384" width="8.88671875" style="48"/>
  </cols>
  <sheetData>
    <row r="1" spans="1:23" ht="37.5" customHeight="1">
      <c r="A1" s="73" t="s">
        <v>111</v>
      </c>
      <c r="B1" s="74"/>
      <c r="C1" s="133" t="s">
        <v>112</v>
      </c>
      <c r="D1" s="134"/>
      <c r="E1" s="134"/>
      <c r="F1" s="134"/>
      <c r="G1" s="135"/>
      <c r="H1" s="136" t="s">
        <v>113</v>
      </c>
      <c r="I1" s="137"/>
      <c r="J1" s="138"/>
      <c r="K1" s="139" t="s">
        <v>114</v>
      </c>
      <c r="L1" s="140"/>
      <c r="M1" s="140"/>
      <c r="N1" s="140"/>
      <c r="O1" s="140"/>
      <c r="P1" s="140"/>
      <c r="Q1" s="140"/>
      <c r="R1" s="140"/>
      <c r="S1" s="140"/>
      <c r="T1" s="140"/>
      <c r="U1" s="140"/>
      <c r="V1" s="141"/>
    </row>
    <row r="2" spans="1:23" ht="86.25" customHeight="1">
      <c r="A2" s="75"/>
      <c r="B2" s="76"/>
      <c r="C2" s="142" t="s">
        <v>115</v>
      </c>
      <c r="D2" s="143"/>
      <c r="E2" s="143"/>
      <c r="F2" s="143"/>
      <c r="G2" s="144"/>
      <c r="H2" s="145" t="s">
        <v>116</v>
      </c>
      <c r="I2" s="121"/>
      <c r="J2" s="122"/>
      <c r="K2" s="146" t="s">
        <v>117</v>
      </c>
      <c r="L2" s="121"/>
      <c r="M2" s="122"/>
      <c r="N2" s="147" t="s">
        <v>118</v>
      </c>
      <c r="O2" s="148"/>
      <c r="P2" s="148"/>
      <c r="Q2" s="149"/>
      <c r="R2" s="150" t="s">
        <v>119</v>
      </c>
      <c r="S2" s="151"/>
      <c r="T2" s="151"/>
      <c r="U2" s="151"/>
      <c r="V2" s="152"/>
    </row>
    <row r="3" spans="1:23" s="90" customFormat="1" ht="114" customHeight="1">
      <c r="A3" s="77" t="s">
        <v>120</v>
      </c>
      <c r="B3" s="78" t="s">
        <v>121</v>
      </c>
      <c r="C3" s="79" t="s">
        <v>122</v>
      </c>
      <c r="D3" s="80" t="s">
        <v>123</v>
      </c>
      <c r="E3" s="81" t="s">
        <v>124</v>
      </c>
      <c r="F3" s="81" t="s">
        <v>125</v>
      </c>
      <c r="G3" s="81" t="s">
        <v>126</v>
      </c>
      <c r="H3" s="82" t="s">
        <v>127</v>
      </c>
      <c r="I3" s="82" t="s">
        <v>128</v>
      </c>
      <c r="J3" s="83" t="s">
        <v>129</v>
      </c>
      <c r="K3" s="84" t="s">
        <v>130</v>
      </c>
      <c r="L3" s="84" t="s">
        <v>131</v>
      </c>
      <c r="M3" s="85" t="s">
        <v>132</v>
      </c>
      <c r="N3" s="86" t="s">
        <v>133</v>
      </c>
      <c r="O3" s="86" t="s">
        <v>134</v>
      </c>
      <c r="P3" s="86" t="s">
        <v>135</v>
      </c>
      <c r="Q3" s="86" t="s">
        <v>136</v>
      </c>
      <c r="R3" s="87" t="s">
        <v>137</v>
      </c>
      <c r="S3" s="88" t="s">
        <v>138</v>
      </c>
      <c r="T3" s="88" t="s">
        <v>139</v>
      </c>
      <c r="U3" s="88" t="s">
        <v>140</v>
      </c>
      <c r="V3" s="88" t="s">
        <v>141</v>
      </c>
      <c r="W3" s="89" t="s">
        <v>142</v>
      </c>
    </row>
    <row r="4" spans="1:23" ht="15.75">
      <c r="A4" s="68">
        <v>8888888</v>
      </c>
      <c r="B4" s="69" t="s">
        <v>99</v>
      </c>
      <c r="C4" s="91">
        <v>6.1772244708061947</v>
      </c>
      <c r="D4" s="92">
        <v>8.2461522969394476</v>
      </c>
      <c r="E4" s="92">
        <v>12.50313485735774</v>
      </c>
      <c r="F4" s="92">
        <v>25.006269714715479</v>
      </c>
      <c r="G4" s="92">
        <v>50.012539429430959</v>
      </c>
      <c r="H4" s="92">
        <v>1.2386757716991561</v>
      </c>
      <c r="I4" s="92">
        <v>0.1202180184080133</v>
      </c>
      <c r="J4" s="92">
        <v>36</v>
      </c>
      <c r="K4" s="93">
        <f t="shared" ref="K4:K67" si="0">IF(ISNUMBER(H4),10^H4,"")</f>
        <v>17.32510086456222</v>
      </c>
      <c r="L4" s="94" t="str">
        <f>IF($K4="","",IF($K4&lt;=$D4,"High",IF($K4&lt;=$E4,"Good",IF($K4&lt;=$F4,"Moderate",IF($K4&lt;=$G4,"Poor",IF(ISNUMBER($K4),"Bad","No Data"))))))</f>
        <v>Moderate</v>
      </c>
      <c r="M4" s="94">
        <f t="shared" ref="M4:M35" si="1">IF($K4="","",IF($K4&lt;=$D4,6,IF($K4&lt;=$E4,4,IF($K4&lt;=$F4,3,IF($K4&lt;=$G4,2,IF(ISNUMBER($K4),1,0))))))</f>
        <v>3</v>
      </c>
      <c r="N4" s="95">
        <f t="shared" ref="N4:N35" si="2">IF(I4=0,"",IF(J4&lt;4,"",IF(AND($I4&lt;10^-9,$M4=1),0,NORMSDIST(($H4-LOG(D4))/($I4/SQRT($J4))))))</f>
        <v>1</v>
      </c>
      <c r="O4" s="95">
        <f t="shared" ref="O4:O35" si="3">IF(I4=0,"",IF(J4&lt;4,"",IF(AND($I4&lt;10^-9,$M4=1),0,NORMSDIST(($H4-LOG(E4))/($I4/SQRT($J4))))))</f>
        <v>0.99999999999922529</v>
      </c>
      <c r="P4" s="95">
        <f t="shared" ref="P4:P35" si="4">IF(I4=0,"",IF(J4&lt;4,"",IF(AND($I4&lt;10^-9,$M4=1),0,NORMSDIST(($H4-LOG(F4))/($I4/SQRT($J4))))))</f>
        <v>9.0142254295007522E-16</v>
      </c>
      <c r="Q4" s="95">
        <f t="shared" ref="Q4:Q35" si="5">IF(I4=0,"",IF(J4&lt;4,"",IF(AND($I4&lt;10^-9,$M4=1),0,NORMSDIST(($H4-LOG(G4))/($I4/SQRT($J4))))))</f>
        <v>3.8321823700706269E-117</v>
      </c>
      <c r="R4" s="96">
        <f t="shared" ref="R4:R35" si="6">IF(I4=0,"",IF(J4&lt;4,"",1-N4))</f>
        <v>0</v>
      </c>
      <c r="S4" s="96">
        <f t="shared" ref="S4:S35" si="7">IF(I4=0,"",IF(J4&lt;4,"",N4-O4))</f>
        <v>7.7471362658343423E-13</v>
      </c>
      <c r="T4" s="96">
        <f t="shared" ref="T4:T35" si="8">IF(I4=0,"",IF(J4&lt;4,"",O4-P4))</f>
        <v>0.9999999999992244</v>
      </c>
      <c r="U4" s="96">
        <f t="shared" ref="U4:U35" si="9">IF(I4=0,"",IF(J4&lt;4,"",P4-Q4))</f>
        <v>9.0142254295007522E-16</v>
      </c>
      <c r="V4" s="96">
        <f t="shared" ref="V4:V67" si="10">Q4</f>
        <v>3.8321823700706269E-117</v>
      </c>
      <c r="W4" s="97" t="b">
        <f t="shared" ref="W4:W35" si="11">IF(A4="","",SUM(R4:V4)=1)</f>
        <v>1</v>
      </c>
    </row>
    <row r="5" spans="1:23" ht="15">
      <c r="A5" s="98"/>
      <c r="B5" s="99"/>
      <c r="C5" s="92"/>
      <c r="D5" s="92"/>
      <c r="E5" s="92"/>
      <c r="F5" s="92"/>
      <c r="G5" s="92"/>
      <c r="H5" s="92"/>
      <c r="I5" s="92"/>
      <c r="J5" s="92"/>
      <c r="K5" s="93" t="str">
        <f t="shared" si="0"/>
        <v/>
      </c>
      <c r="L5" s="94" t="str">
        <f t="shared" ref="L5:L36" si="12">IF($K5="","",IF($K5&lt;=$D5,"H",IF($K5&lt;=$E5,"G",IF($K5&lt;=$F5,"M",IF($K5&lt;=$G5,"P",IF(ISNUMBER($K5),"B","No Data"))))))</f>
        <v/>
      </c>
      <c r="M5" s="94" t="str">
        <f t="shared" si="1"/>
        <v/>
      </c>
      <c r="N5" s="95" t="str">
        <f t="shared" si="2"/>
        <v/>
      </c>
      <c r="O5" s="95" t="str">
        <f t="shared" si="3"/>
        <v/>
      </c>
      <c r="P5" s="95" t="str">
        <f t="shared" si="4"/>
        <v/>
      </c>
      <c r="Q5" s="95" t="str">
        <f t="shared" si="5"/>
        <v/>
      </c>
      <c r="R5" s="96" t="str">
        <f t="shared" si="6"/>
        <v/>
      </c>
      <c r="S5" s="96" t="str">
        <f t="shared" si="7"/>
        <v/>
      </c>
      <c r="T5" s="96" t="str">
        <f t="shared" si="8"/>
        <v/>
      </c>
      <c r="U5" s="96" t="str">
        <f t="shared" si="9"/>
        <v/>
      </c>
      <c r="V5" s="96" t="str">
        <f t="shared" si="10"/>
        <v/>
      </c>
      <c r="W5" s="97" t="str">
        <f t="shared" si="11"/>
        <v/>
      </c>
    </row>
    <row r="6" spans="1:23" ht="15">
      <c r="A6" s="98"/>
      <c r="B6" s="99"/>
      <c r="C6" s="92"/>
      <c r="D6" s="92"/>
      <c r="E6" s="92"/>
      <c r="F6" s="92"/>
      <c r="G6" s="92"/>
      <c r="H6" s="92"/>
      <c r="I6" s="92"/>
      <c r="J6" s="92"/>
      <c r="K6" s="93" t="str">
        <f t="shared" si="0"/>
        <v/>
      </c>
      <c r="L6" s="94" t="str">
        <f t="shared" si="12"/>
        <v/>
      </c>
      <c r="M6" s="94" t="str">
        <f t="shared" si="1"/>
        <v/>
      </c>
      <c r="N6" s="95" t="str">
        <f t="shared" si="2"/>
        <v/>
      </c>
      <c r="O6" s="95" t="str">
        <f t="shared" si="3"/>
        <v/>
      </c>
      <c r="P6" s="95" t="str">
        <f t="shared" si="4"/>
        <v/>
      </c>
      <c r="Q6" s="95" t="str">
        <f t="shared" si="5"/>
        <v/>
      </c>
      <c r="R6" s="96" t="str">
        <f t="shared" si="6"/>
        <v/>
      </c>
      <c r="S6" s="96" t="str">
        <f t="shared" si="7"/>
        <v/>
      </c>
      <c r="T6" s="96" t="str">
        <f t="shared" si="8"/>
        <v/>
      </c>
      <c r="U6" s="96" t="str">
        <f t="shared" si="9"/>
        <v/>
      </c>
      <c r="V6" s="96" t="str">
        <f t="shared" si="10"/>
        <v/>
      </c>
      <c r="W6" s="97" t="str">
        <f t="shared" si="11"/>
        <v/>
      </c>
    </row>
    <row r="7" spans="1:23" ht="15">
      <c r="A7" s="98"/>
      <c r="B7" s="99"/>
      <c r="C7" s="92"/>
      <c r="D7" s="92"/>
      <c r="E7" s="92"/>
      <c r="F7" s="92"/>
      <c r="G7" s="92"/>
      <c r="H7" s="92"/>
      <c r="I7" s="92"/>
      <c r="J7" s="92"/>
      <c r="K7" s="93" t="str">
        <f t="shared" si="0"/>
        <v/>
      </c>
      <c r="L7" s="94" t="str">
        <f t="shared" si="12"/>
        <v/>
      </c>
      <c r="M7" s="94" t="str">
        <f t="shared" si="1"/>
        <v/>
      </c>
      <c r="N7" s="95" t="str">
        <f t="shared" si="2"/>
        <v/>
      </c>
      <c r="O7" s="95" t="str">
        <f t="shared" si="3"/>
        <v/>
      </c>
      <c r="P7" s="95" t="str">
        <f t="shared" si="4"/>
        <v/>
      </c>
      <c r="Q7" s="95" t="str">
        <f t="shared" si="5"/>
        <v/>
      </c>
      <c r="R7" s="96" t="str">
        <f t="shared" si="6"/>
        <v/>
      </c>
      <c r="S7" s="96" t="str">
        <f t="shared" si="7"/>
        <v/>
      </c>
      <c r="T7" s="96" t="str">
        <f t="shared" si="8"/>
        <v/>
      </c>
      <c r="U7" s="96" t="str">
        <f t="shared" si="9"/>
        <v/>
      </c>
      <c r="V7" s="96" t="str">
        <f t="shared" si="10"/>
        <v/>
      </c>
      <c r="W7" s="97" t="str">
        <f t="shared" si="11"/>
        <v/>
      </c>
    </row>
    <row r="8" spans="1:23" ht="15">
      <c r="A8" s="98"/>
      <c r="B8" s="99"/>
      <c r="C8" s="92"/>
      <c r="D8" s="92"/>
      <c r="E8" s="92"/>
      <c r="F8" s="92"/>
      <c r="G8" s="92"/>
      <c r="H8" s="92"/>
      <c r="I8" s="92"/>
      <c r="J8" s="92"/>
      <c r="K8" s="93" t="str">
        <f t="shared" si="0"/>
        <v/>
      </c>
      <c r="L8" s="94" t="str">
        <f t="shared" si="12"/>
        <v/>
      </c>
      <c r="M8" s="94" t="str">
        <f t="shared" si="1"/>
        <v/>
      </c>
      <c r="N8" s="95" t="str">
        <f t="shared" si="2"/>
        <v/>
      </c>
      <c r="O8" s="95" t="str">
        <f t="shared" si="3"/>
        <v/>
      </c>
      <c r="P8" s="95" t="str">
        <f t="shared" si="4"/>
        <v/>
      </c>
      <c r="Q8" s="95" t="str">
        <f t="shared" si="5"/>
        <v/>
      </c>
      <c r="R8" s="96" t="str">
        <f t="shared" si="6"/>
        <v/>
      </c>
      <c r="S8" s="96" t="str">
        <f t="shared" si="7"/>
        <v/>
      </c>
      <c r="T8" s="96" t="str">
        <f t="shared" si="8"/>
        <v/>
      </c>
      <c r="U8" s="96" t="str">
        <f t="shared" si="9"/>
        <v/>
      </c>
      <c r="V8" s="96" t="str">
        <f t="shared" si="10"/>
        <v/>
      </c>
      <c r="W8" s="97" t="str">
        <f t="shared" si="11"/>
        <v/>
      </c>
    </row>
    <row r="9" spans="1:23" ht="15">
      <c r="A9" s="98"/>
      <c r="B9" s="99"/>
      <c r="C9" s="92"/>
      <c r="D9" s="92"/>
      <c r="E9" s="92"/>
      <c r="F9" s="92"/>
      <c r="G9" s="92"/>
      <c r="H9" s="92"/>
      <c r="I9" s="92"/>
      <c r="J9" s="92"/>
      <c r="K9" s="93" t="str">
        <f t="shared" si="0"/>
        <v/>
      </c>
      <c r="L9" s="94" t="str">
        <f t="shared" si="12"/>
        <v/>
      </c>
      <c r="M9" s="94" t="str">
        <f t="shared" si="1"/>
        <v/>
      </c>
      <c r="N9" s="95" t="str">
        <f t="shared" si="2"/>
        <v/>
      </c>
      <c r="O9" s="95" t="str">
        <f t="shared" si="3"/>
        <v/>
      </c>
      <c r="P9" s="95" t="str">
        <f t="shared" si="4"/>
        <v/>
      </c>
      <c r="Q9" s="95" t="str">
        <f t="shared" si="5"/>
        <v/>
      </c>
      <c r="R9" s="96" t="str">
        <f t="shared" si="6"/>
        <v/>
      </c>
      <c r="S9" s="96" t="str">
        <f t="shared" si="7"/>
        <v/>
      </c>
      <c r="T9" s="96" t="str">
        <f t="shared" si="8"/>
        <v/>
      </c>
      <c r="U9" s="96" t="str">
        <f t="shared" si="9"/>
        <v/>
      </c>
      <c r="V9" s="96" t="str">
        <f t="shared" si="10"/>
        <v/>
      </c>
      <c r="W9" s="97" t="str">
        <f t="shared" si="11"/>
        <v/>
      </c>
    </row>
    <row r="10" spans="1:23" ht="15">
      <c r="A10" s="98"/>
      <c r="B10" s="99"/>
      <c r="C10" s="92"/>
      <c r="D10" s="92"/>
      <c r="E10" s="92"/>
      <c r="F10" s="92"/>
      <c r="G10" s="92"/>
      <c r="H10" s="92"/>
      <c r="I10" s="92"/>
      <c r="J10" s="92"/>
      <c r="K10" s="93" t="str">
        <f t="shared" si="0"/>
        <v/>
      </c>
      <c r="L10" s="94" t="str">
        <f t="shared" si="12"/>
        <v/>
      </c>
      <c r="M10" s="94" t="str">
        <f t="shared" si="1"/>
        <v/>
      </c>
      <c r="N10" s="95" t="str">
        <f t="shared" si="2"/>
        <v/>
      </c>
      <c r="O10" s="95" t="str">
        <f t="shared" si="3"/>
        <v/>
      </c>
      <c r="P10" s="95" t="str">
        <f t="shared" si="4"/>
        <v/>
      </c>
      <c r="Q10" s="95" t="str">
        <f t="shared" si="5"/>
        <v/>
      </c>
      <c r="R10" s="96" t="str">
        <f t="shared" si="6"/>
        <v/>
      </c>
      <c r="S10" s="96" t="str">
        <f t="shared" si="7"/>
        <v/>
      </c>
      <c r="T10" s="96" t="str">
        <f t="shared" si="8"/>
        <v/>
      </c>
      <c r="U10" s="96" t="str">
        <f t="shared" si="9"/>
        <v/>
      </c>
      <c r="V10" s="96" t="str">
        <f t="shared" si="10"/>
        <v/>
      </c>
      <c r="W10" s="97" t="str">
        <f t="shared" si="11"/>
        <v/>
      </c>
    </row>
    <row r="11" spans="1:23" ht="15">
      <c r="A11" s="98"/>
      <c r="B11" s="99"/>
      <c r="C11" s="92"/>
      <c r="D11" s="92"/>
      <c r="E11" s="92"/>
      <c r="F11" s="92"/>
      <c r="G11" s="92"/>
      <c r="H11" s="92"/>
      <c r="I11" s="92"/>
      <c r="J11" s="92"/>
      <c r="K11" s="93" t="str">
        <f t="shared" si="0"/>
        <v/>
      </c>
      <c r="L11" s="94" t="str">
        <f t="shared" si="12"/>
        <v/>
      </c>
      <c r="M11" s="94" t="str">
        <f t="shared" si="1"/>
        <v/>
      </c>
      <c r="N11" s="95" t="str">
        <f t="shared" si="2"/>
        <v/>
      </c>
      <c r="O11" s="95" t="str">
        <f t="shared" si="3"/>
        <v/>
      </c>
      <c r="P11" s="95" t="str">
        <f t="shared" si="4"/>
        <v/>
      </c>
      <c r="Q11" s="95" t="str">
        <f t="shared" si="5"/>
        <v/>
      </c>
      <c r="R11" s="96" t="str">
        <f t="shared" si="6"/>
        <v/>
      </c>
      <c r="S11" s="96" t="str">
        <f t="shared" si="7"/>
        <v/>
      </c>
      <c r="T11" s="96" t="str">
        <f t="shared" si="8"/>
        <v/>
      </c>
      <c r="U11" s="96" t="str">
        <f t="shared" si="9"/>
        <v/>
      </c>
      <c r="V11" s="96" t="str">
        <f t="shared" si="10"/>
        <v/>
      </c>
      <c r="W11" s="97" t="str">
        <f t="shared" si="11"/>
        <v/>
      </c>
    </row>
    <row r="12" spans="1:23" ht="15">
      <c r="A12" s="98"/>
      <c r="B12" s="99"/>
      <c r="C12" s="92"/>
      <c r="D12" s="92"/>
      <c r="E12" s="92"/>
      <c r="F12" s="92"/>
      <c r="G12" s="92"/>
      <c r="H12" s="92"/>
      <c r="I12" s="92"/>
      <c r="J12" s="92"/>
      <c r="K12" s="93" t="str">
        <f t="shared" si="0"/>
        <v/>
      </c>
      <c r="L12" s="94" t="str">
        <f t="shared" si="12"/>
        <v/>
      </c>
      <c r="M12" s="94" t="str">
        <f t="shared" si="1"/>
        <v/>
      </c>
      <c r="N12" s="95" t="str">
        <f t="shared" si="2"/>
        <v/>
      </c>
      <c r="O12" s="95" t="str">
        <f t="shared" si="3"/>
        <v/>
      </c>
      <c r="P12" s="95" t="str">
        <f t="shared" si="4"/>
        <v/>
      </c>
      <c r="Q12" s="95" t="str">
        <f t="shared" si="5"/>
        <v/>
      </c>
      <c r="R12" s="96" t="str">
        <f t="shared" si="6"/>
        <v/>
      </c>
      <c r="S12" s="96" t="str">
        <f t="shared" si="7"/>
        <v/>
      </c>
      <c r="T12" s="96" t="str">
        <f t="shared" si="8"/>
        <v/>
      </c>
      <c r="U12" s="96" t="str">
        <f t="shared" si="9"/>
        <v/>
      </c>
      <c r="V12" s="96" t="str">
        <f t="shared" si="10"/>
        <v/>
      </c>
      <c r="W12" s="97" t="str">
        <f t="shared" si="11"/>
        <v/>
      </c>
    </row>
    <row r="13" spans="1:23" ht="15">
      <c r="A13" s="98"/>
      <c r="B13" s="99"/>
      <c r="C13" s="92"/>
      <c r="D13" s="92"/>
      <c r="E13" s="92"/>
      <c r="F13" s="92"/>
      <c r="G13" s="92"/>
      <c r="H13" s="92"/>
      <c r="I13" s="92"/>
      <c r="J13" s="92"/>
      <c r="K13" s="93" t="str">
        <f t="shared" si="0"/>
        <v/>
      </c>
      <c r="L13" s="94" t="str">
        <f t="shared" si="12"/>
        <v/>
      </c>
      <c r="M13" s="94" t="str">
        <f t="shared" si="1"/>
        <v/>
      </c>
      <c r="N13" s="95" t="str">
        <f t="shared" si="2"/>
        <v/>
      </c>
      <c r="O13" s="95" t="str">
        <f t="shared" si="3"/>
        <v/>
      </c>
      <c r="P13" s="95" t="str">
        <f t="shared" si="4"/>
        <v/>
      </c>
      <c r="Q13" s="95" t="str">
        <f t="shared" si="5"/>
        <v/>
      </c>
      <c r="R13" s="96" t="str">
        <f t="shared" si="6"/>
        <v/>
      </c>
      <c r="S13" s="96" t="str">
        <f t="shared" si="7"/>
        <v/>
      </c>
      <c r="T13" s="96" t="str">
        <f t="shared" si="8"/>
        <v/>
      </c>
      <c r="U13" s="96" t="str">
        <f t="shared" si="9"/>
        <v/>
      </c>
      <c r="V13" s="96" t="str">
        <f t="shared" si="10"/>
        <v/>
      </c>
      <c r="W13" s="97" t="str">
        <f t="shared" si="11"/>
        <v/>
      </c>
    </row>
    <row r="14" spans="1:23" ht="15">
      <c r="A14" s="98"/>
      <c r="B14" s="99"/>
      <c r="C14" s="92"/>
      <c r="D14" s="92"/>
      <c r="E14" s="92"/>
      <c r="F14" s="92"/>
      <c r="G14" s="92"/>
      <c r="H14" s="92"/>
      <c r="I14" s="92"/>
      <c r="J14" s="92"/>
      <c r="K14" s="93" t="str">
        <f t="shared" si="0"/>
        <v/>
      </c>
      <c r="L14" s="94" t="str">
        <f t="shared" si="12"/>
        <v/>
      </c>
      <c r="M14" s="94" t="str">
        <f t="shared" si="1"/>
        <v/>
      </c>
      <c r="N14" s="95" t="str">
        <f t="shared" si="2"/>
        <v/>
      </c>
      <c r="O14" s="95" t="str">
        <f t="shared" si="3"/>
        <v/>
      </c>
      <c r="P14" s="95" t="str">
        <f t="shared" si="4"/>
        <v/>
      </c>
      <c r="Q14" s="95" t="str">
        <f t="shared" si="5"/>
        <v/>
      </c>
      <c r="R14" s="96" t="str">
        <f t="shared" si="6"/>
        <v/>
      </c>
      <c r="S14" s="96" t="str">
        <f t="shared" si="7"/>
        <v/>
      </c>
      <c r="T14" s="96" t="str">
        <f t="shared" si="8"/>
        <v/>
      </c>
      <c r="U14" s="96" t="str">
        <f t="shared" si="9"/>
        <v/>
      </c>
      <c r="V14" s="96" t="str">
        <f t="shared" si="10"/>
        <v/>
      </c>
      <c r="W14" s="97" t="str">
        <f t="shared" si="11"/>
        <v/>
      </c>
    </row>
    <row r="15" spans="1:23" ht="15">
      <c r="A15" s="98"/>
      <c r="B15" s="99"/>
      <c r="C15" s="92"/>
      <c r="D15" s="92"/>
      <c r="E15" s="92"/>
      <c r="F15" s="92"/>
      <c r="G15" s="92"/>
      <c r="H15" s="92"/>
      <c r="I15" s="92"/>
      <c r="J15" s="92"/>
      <c r="K15" s="93" t="str">
        <f t="shared" si="0"/>
        <v/>
      </c>
      <c r="L15" s="94" t="str">
        <f t="shared" si="12"/>
        <v/>
      </c>
      <c r="M15" s="94" t="str">
        <f t="shared" si="1"/>
        <v/>
      </c>
      <c r="N15" s="95" t="str">
        <f t="shared" si="2"/>
        <v/>
      </c>
      <c r="O15" s="95" t="str">
        <f t="shared" si="3"/>
        <v/>
      </c>
      <c r="P15" s="95" t="str">
        <f t="shared" si="4"/>
        <v/>
      </c>
      <c r="Q15" s="95" t="str">
        <f t="shared" si="5"/>
        <v/>
      </c>
      <c r="R15" s="96" t="str">
        <f t="shared" si="6"/>
        <v/>
      </c>
      <c r="S15" s="96" t="str">
        <f t="shared" si="7"/>
        <v/>
      </c>
      <c r="T15" s="96" t="str">
        <f t="shared" si="8"/>
        <v/>
      </c>
      <c r="U15" s="96" t="str">
        <f t="shared" si="9"/>
        <v/>
      </c>
      <c r="V15" s="96" t="str">
        <f t="shared" si="10"/>
        <v/>
      </c>
      <c r="W15" s="97" t="str">
        <f t="shared" si="11"/>
        <v/>
      </c>
    </row>
    <row r="16" spans="1:23" ht="15">
      <c r="A16" s="98"/>
      <c r="B16" s="99"/>
      <c r="C16" s="92"/>
      <c r="D16" s="92"/>
      <c r="E16" s="92"/>
      <c r="F16" s="92"/>
      <c r="G16" s="92"/>
      <c r="H16" s="92"/>
      <c r="I16" s="92"/>
      <c r="J16" s="92"/>
      <c r="K16" s="93" t="str">
        <f t="shared" si="0"/>
        <v/>
      </c>
      <c r="L16" s="94" t="str">
        <f t="shared" si="12"/>
        <v/>
      </c>
      <c r="M16" s="94" t="str">
        <f t="shared" si="1"/>
        <v/>
      </c>
      <c r="N16" s="95" t="str">
        <f t="shared" si="2"/>
        <v/>
      </c>
      <c r="O16" s="95" t="str">
        <f t="shared" si="3"/>
        <v/>
      </c>
      <c r="P16" s="95" t="str">
        <f t="shared" si="4"/>
        <v/>
      </c>
      <c r="Q16" s="95" t="str">
        <f t="shared" si="5"/>
        <v/>
      </c>
      <c r="R16" s="96" t="str">
        <f t="shared" si="6"/>
        <v/>
      </c>
      <c r="S16" s="96" t="str">
        <f t="shared" si="7"/>
        <v/>
      </c>
      <c r="T16" s="96" t="str">
        <f t="shared" si="8"/>
        <v/>
      </c>
      <c r="U16" s="96" t="str">
        <f t="shared" si="9"/>
        <v/>
      </c>
      <c r="V16" s="96" t="str">
        <f t="shared" si="10"/>
        <v/>
      </c>
      <c r="W16" s="97" t="str">
        <f t="shared" si="11"/>
        <v/>
      </c>
    </row>
    <row r="17" spans="1:23" ht="15">
      <c r="A17" s="98"/>
      <c r="B17" s="99"/>
      <c r="C17" s="92"/>
      <c r="D17" s="92"/>
      <c r="E17" s="92"/>
      <c r="F17" s="92"/>
      <c r="G17" s="92"/>
      <c r="H17" s="92"/>
      <c r="I17" s="92"/>
      <c r="J17" s="92"/>
      <c r="K17" s="93" t="str">
        <f t="shared" si="0"/>
        <v/>
      </c>
      <c r="L17" s="94" t="str">
        <f t="shared" si="12"/>
        <v/>
      </c>
      <c r="M17" s="94" t="str">
        <f t="shared" si="1"/>
        <v/>
      </c>
      <c r="N17" s="95" t="str">
        <f t="shared" si="2"/>
        <v/>
      </c>
      <c r="O17" s="95" t="str">
        <f t="shared" si="3"/>
        <v/>
      </c>
      <c r="P17" s="95" t="str">
        <f t="shared" si="4"/>
        <v/>
      </c>
      <c r="Q17" s="95" t="str">
        <f t="shared" si="5"/>
        <v/>
      </c>
      <c r="R17" s="96" t="str">
        <f t="shared" si="6"/>
        <v/>
      </c>
      <c r="S17" s="96" t="str">
        <f t="shared" si="7"/>
        <v/>
      </c>
      <c r="T17" s="96" t="str">
        <f t="shared" si="8"/>
        <v/>
      </c>
      <c r="U17" s="96" t="str">
        <f t="shared" si="9"/>
        <v/>
      </c>
      <c r="V17" s="96" t="str">
        <f t="shared" si="10"/>
        <v/>
      </c>
      <c r="W17" s="97" t="str">
        <f t="shared" si="11"/>
        <v/>
      </c>
    </row>
    <row r="18" spans="1:23" ht="15">
      <c r="A18" s="98"/>
      <c r="B18" s="99"/>
      <c r="C18" s="92"/>
      <c r="D18" s="92"/>
      <c r="E18" s="92"/>
      <c r="F18" s="92"/>
      <c r="G18" s="92"/>
      <c r="H18" s="92"/>
      <c r="I18" s="92"/>
      <c r="J18" s="92"/>
      <c r="K18" s="93" t="str">
        <f t="shared" si="0"/>
        <v/>
      </c>
      <c r="L18" s="94" t="str">
        <f t="shared" si="12"/>
        <v/>
      </c>
      <c r="M18" s="94" t="str">
        <f t="shared" si="1"/>
        <v/>
      </c>
      <c r="N18" s="95" t="str">
        <f t="shared" si="2"/>
        <v/>
      </c>
      <c r="O18" s="95" t="str">
        <f t="shared" si="3"/>
        <v/>
      </c>
      <c r="P18" s="95" t="str">
        <f t="shared" si="4"/>
        <v/>
      </c>
      <c r="Q18" s="95" t="str">
        <f t="shared" si="5"/>
        <v/>
      </c>
      <c r="R18" s="96" t="str">
        <f t="shared" si="6"/>
        <v/>
      </c>
      <c r="S18" s="96" t="str">
        <f t="shared" si="7"/>
        <v/>
      </c>
      <c r="T18" s="96" t="str">
        <f t="shared" si="8"/>
        <v/>
      </c>
      <c r="U18" s="96" t="str">
        <f t="shared" si="9"/>
        <v/>
      </c>
      <c r="V18" s="96" t="str">
        <f t="shared" si="10"/>
        <v/>
      </c>
      <c r="W18" s="97" t="str">
        <f t="shared" si="11"/>
        <v/>
      </c>
    </row>
    <row r="19" spans="1:23" ht="15">
      <c r="A19" s="98"/>
      <c r="B19" s="99"/>
      <c r="C19" s="92"/>
      <c r="D19" s="92"/>
      <c r="E19" s="92"/>
      <c r="F19" s="92"/>
      <c r="G19" s="92"/>
      <c r="H19" s="92"/>
      <c r="I19" s="92"/>
      <c r="J19" s="92"/>
      <c r="K19" s="93" t="str">
        <f t="shared" si="0"/>
        <v/>
      </c>
      <c r="L19" s="94" t="str">
        <f t="shared" si="12"/>
        <v/>
      </c>
      <c r="M19" s="94" t="str">
        <f t="shared" si="1"/>
        <v/>
      </c>
      <c r="N19" s="95" t="str">
        <f t="shared" si="2"/>
        <v/>
      </c>
      <c r="O19" s="95" t="str">
        <f t="shared" si="3"/>
        <v/>
      </c>
      <c r="P19" s="95" t="str">
        <f t="shared" si="4"/>
        <v/>
      </c>
      <c r="Q19" s="95" t="str">
        <f t="shared" si="5"/>
        <v/>
      </c>
      <c r="R19" s="96" t="str">
        <f t="shared" si="6"/>
        <v/>
      </c>
      <c r="S19" s="96" t="str">
        <f t="shared" si="7"/>
        <v/>
      </c>
      <c r="T19" s="96" t="str">
        <f t="shared" si="8"/>
        <v/>
      </c>
      <c r="U19" s="96" t="str">
        <f t="shared" si="9"/>
        <v/>
      </c>
      <c r="V19" s="96" t="str">
        <f t="shared" si="10"/>
        <v/>
      </c>
      <c r="W19" s="97" t="str">
        <f t="shared" si="11"/>
        <v/>
      </c>
    </row>
    <row r="20" spans="1:23" ht="15">
      <c r="A20" s="98"/>
      <c r="B20" s="99"/>
      <c r="C20" s="92"/>
      <c r="D20" s="92"/>
      <c r="E20" s="92"/>
      <c r="F20" s="92"/>
      <c r="G20" s="92"/>
      <c r="H20" s="92"/>
      <c r="I20" s="92"/>
      <c r="J20" s="92"/>
      <c r="K20" s="93" t="str">
        <f t="shared" si="0"/>
        <v/>
      </c>
      <c r="L20" s="94" t="str">
        <f t="shared" si="12"/>
        <v/>
      </c>
      <c r="M20" s="94" t="str">
        <f t="shared" si="1"/>
        <v/>
      </c>
      <c r="N20" s="95" t="str">
        <f t="shared" si="2"/>
        <v/>
      </c>
      <c r="O20" s="95" t="str">
        <f t="shared" si="3"/>
        <v/>
      </c>
      <c r="P20" s="95" t="str">
        <f t="shared" si="4"/>
        <v/>
      </c>
      <c r="Q20" s="95" t="str">
        <f t="shared" si="5"/>
        <v/>
      </c>
      <c r="R20" s="96" t="str">
        <f t="shared" si="6"/>
        <v/>
      </c>
      <c r="S20" s="96" t="str">
        <f t="shared" si="7"/>
        <v/>
      </c>
      <c r="T20" s="96" t="str">
        <f t="shared" si="8"/>
        <v/>
      </c>
      <c r="U20" s="96" t="str">
        <f t="shared" si="9"/>
        <v/>
      </c>
      <c r="V20" s="96" t="str">
        <f t="shared" si="10"/>
        <v/>
      </c>
      <c r="W20" s="97" t="str">
        <f t="shared" si="11"/>
        <v/>
      </c>
    </row>
    <row r="21" spans="1:23" ht="15">
      <c r="A21" s="98"/>
      <c r="B21" s="99"/>
      <c r="C21" s="92"/>
      <c r="D21" s="92"/>
      <c r="E21" s="92"/>
      <c r="F21" s="92"/>
      <c r="G21" s="92"/>
      <c r="H21" s="92"/>
      <c r="I21" s="92"/>
      <c r="J21" s="92"/>
      <c r="K21" s="93" t="str">
        <f t="shared" si="0"/>
        <v/>
      </c>
      <c r="L21" s="94" t="str">
        <f t="shared" si="12"/>
        <v/>
      </c>
      <c r="M21" s="94" t="str">
        <f t="shared" si="1"/>
        <v/>
      </c>
      <c r="N21" s="95" t="str">
        <f t="shared" si="2"/>
        <v/>
      </c>
      <c r="O21" s="95" t="str">
        <f t="shared" si="3"/>
        <v/>
      </c>
      <c r="P21" s="95" t="str">
        <f t="shared" si="4"/>
        <v/>
      </c>
      <c r="Q21" s="95" t="str">
        <f t="shared" si="5"/>
        <v/>
      </c>
      <c r="R21" s="96" t="str">
        <f t="shared" si="6"/>
        <v/>
      </c>
      <c r="S21" s="96" t="str">
        <f t="shared" si="7"/>
        <v/>
      </c>
      <c r="T21" s="96" t="str">
        <f t="shared" si="8"/>
        <v/>
      </c>
      <c r="U21" s="96" t="str">
        <f t="shared" si="9"/>
        <v/>
      </c>
      <c r="V21" s="96" t="str">
        <f t="shared" si="10"/>
        <v/>
      </c>
      <c r="W21" s="97" t="str">
        <f t="shared" si="11"/>
        <v/>
      </c>
    </row>
    <row r="22" spans="1:23" ht="15">
      <c r="A22" s="98"/>
      <c r="B22" s="99"/>
      <c r="C22" s="92"/>
      <c r="D22" s="92"/>
      <c r="E22" s="92"/>
      <c r="F22" s="92"/>
      <c r="G22" s="92"/>
      <c r="H22" s="92"/>
      <c r="I22" s="92"/>
      <c r="J22" s="92"/>
      <c r="K22" s="93" t="str">
        <f t="shared" si="0"/>
        <v/>
      </c>
      <c r="L22" s="94" t="str">
        <f t="shared" si="12"/>
        <v/>
      </c>
      <c r="M22" s="94" t="str">
        <f t="shared" si="1"/>
        <v/>
      </c>
      <c r="N22" s="95" t="str">
        <f t="shared" si="2"/>
        <v/>
      </c>
      <c r="O22" s="95" t="str">
        <f t="shared" si="3"/>
        <v/>
      </c>
      <c r="P22" s="95" t="str">
        <f t="shared" si="4"/>
        <v/>
      </c>
      <c r="Q22" s="95" t="str">
        <f t="shared" si="5"/>
        <v/>
      </c>
      <c r="R22" s="96" t="str">
        <f t="shared" si="6"/>
        <v/>
      </c>
      <c r="S22" s="96" t="str">
        <f t="shared" si="7"/>
        <v/>
      </c>
      <c r="T22" s="96" t="str">
        <f t="shared" si="8"/>
        <v/>
      </c>
      <c r="U22" s="96" t="str">
        <f t="shared" si="9"/>
        <v/>
      </c>
      <c r="V22" s="96" t="str">
        <f t="shared" si="10"/>
        <v/>
      </c>
      <c r="W22" s="97" t="str">
        <f t="shared" si="11"/>
        <v/>
      </c>
    </row>
    <row r="23" spans="1:23" ht="15">
      <c r="A23" s="98"/>
      <c r="B23" s="99"/>
      <c r="C23" s="92"/>
      <c r="D23" s="92"/>
      <c r="E23" s="92"/>
      <c r="F23" s="92"/>
      <c r="G23" s="92"/>
      <c r="H23" s="92"/>
      <c r="I23" s="92"/>
      <c r="J23" s="92"/>
      <c r="K23" s="93" t="str">
        <f t="shared" si="0"/>
        <v/>
      </c>
      <c r="L23" s="94" t="str">
        <f t="shared" si="12"/>
        <v/>
      </c>
      <c r="M23" s="94" t="str">
        <f t="shared" si="1"/>
        <v/>
      </c>
      <c r="N23" s="95" t="str">
        <f t="shared" si="2"/>
        <v/>
      </c>
      <c r="O23" s="95" t="str">
        <f t="shared" si="3"/>
        <v/>
      </c>
      <c r="P23" s="95" t="str">
        <f t="shared" si="4"/>
        <v/>
      </c>
      <c r="Q23" s="95" t="str">
        <f t="shared" si="5"/>
        <v/>
      </c>
      <c r="R23" s="96" t="str">
        <f t="shared" si="6"/>
        <v/>
      </c>
      <c r="S23" s="96" t="str">
        <f t="shared" si="7"/>
        <v/>
      </c>
      <c r="T23" s="96" t="str">
        <f t="shared" si="8"/>
        <v/>
      </c>
      <c r="U23" s="96" t="str">
        <f t="shared" si="9"/>
        <v/>
      </c>
      <c r="V23" s="96" t="str">
        <f t="shared" si="10"/>
        <v/>
      </c>
      <c r="W23" s="97" t="str">
        <f t="shared" si="11"/>
        <v/>
      </c>
    </row>
    <row r="24" spans="1:23" ht="15">
      <c r="A24" s="98"/>
      <c r="B24" s="99"/>
      <c r="C24" s="92"/>
      <c r="D24" s="92"/>
      <c r="E24" s="92"/>
      <c r="F24" s="92"/>
      <c r="G24" s="92"/>
      <c r="H24" s="92"/>
      <c r="I24" s="92"/>
      <c r="J24" s="92"/>
      <c r="K24" s="93" t="str">
        <f t="shared" si="0"/>
        <v/>
      </c>
      <c r="L24" s="94" t="str">
        <f t="shared" si="12"/>
        <v/>
      </c>
      <c r="M24" s="94" t="str">
        <f t="shared" si="1"/>
        <v/>
      </c>
      <c r="N24" s="95" t="str">
        <f t="shared" si="2"/>
        <v/>
      </c>
      <c r="O24" s="95" t="str">
        <f t="shared" si="3"/>
        <v/>
      </c>
      <c r="P24" s="95" t="str">
        <f t="shared" si="4"/>
        <v/>
      </c>
      <c r="Q24" s="95" t="str">
        <f t="shared" si="5"/>
        <v/>
      </c>
      <c r="R24" s="96" t="str">
        <f t="shared" si="6"/>
        <v/>
      </c>
      <c r="S24" s="96" t="str">
        <f t="shared" si="7"/>
        <v/>
      </c>
      <c r="T24" s="96" t="str">
        <f t="shared" si="8"/>
        <v/>
      </c>
      <c r="U24" s="96" t="str">
        <f t="shared" si="9"/>
        <v/>
      </c>
      <c r="V24" s="96" t="str">
        <f t="shared" si="10"/>
        <v/>
      </c>
      <c r="W24" s="97" t="str">
        <f t="shared" si="11"/>
        <v/>
      </c>
    </row>
    <row r="25" spans="1:23" ht="15">
      <c r="A25" s="98"/>
      <c r="B25" s="99"/>
      <c r="C25" s="92"/>
      <c r="D25" s="92"/>
      <c r="E25" s="92"/>
      <c r="F25" s="92"/>
      <c r="G25" s="92"/>
      <c r="H25" s="92"/>
      <c r="I25" s="92"/>
      <c r="J25" s="92"/>
      <c r="K25" s="93" t="str">
        <f t="shared" si="0"/>
        <v/>
      </c>
      <c r="L25" s="94" t="str">
        <f t="shared" si="12"/>
        <v/>
      </c>
      <c r="M25" s="94" t="str">
        <f t="shared" si="1"/>
        <v/>
      </c>
      <c r="N25" s="95" t="str">
        <f t="shared" si="2"/>
        <v/>
      </c>
      <c r="O25" s="95" t="str">
        <f t="shared" si="3"/>
        <v/>
      </c>
      <c r="P25" s="95" t="str">
        <f t="shared" si="4"/>
        <v/>
      </c>
      <c r="Q25" s="95" t="str">
        <f t="shared" si="5"/>
        <v/>
      </c>
      <c r="R25" s="96" t="str">
        <f t="shared" si="6"/>
        <v/>
      </c>
      <c r="S25" s="96" t="str">
        <f t="shared" si="7"/>
        <v/>
      </c>
      <c r="T25" s="96" t="str">
        <f t="shared" si="8"/>
        <v/>
      </c>
      <c r="U25" s="96" t="str">
        <f t="shared" si="9"/>
        <v/>
      </c>
      <c r="V25" s="96" t="str">
        <f t="shared" si="10"/>
        <v/>
      </c>
      <c r="W25" s="97" t="str">
        <f t="shared" si="11"/>
        <v/>
      </c>
    </row>
    <row r="26" spans="1:23" ht="15">
      <c r="A26" s="98"/>
      <c r="B26" s="99"/>
      <c r="C26" s="92"/>
      <c r="D26" s="92"/>
      <c r="E26" s="92"/>
      <c r="F26" s="92"/>
      <c r="G26" s="92"/>
      <c r="H26" s="92"/>
      <c r="I26" s="92"/>
      <c r="J26" s="92"/>
      <c r="K26" s="93" t="str">
        <f t="shared" si="0"/>
        <v/>
      </c>
      <c r="L26" s="94" t="str">
        <f t="shared" si="12"/>
        <v/>
      </c>
      <c r="M26" s="94" t="str">
        <f t="shared" si="1"/>
        <v/>
      </c>
      <c r="N26" s="95" t="str">
        <f t="shared" si="2"/>
        <v/>
      </c>
      <c r="O26" s="95" t="str">
        <f t="shared" si="3"/>
        <v/>
      </c>
      <c r="P26" s="95" t="str">
        <f t="shared" si="4"/>
        <v/>
      </c>
      <c r="Q26" s="95" t="str">
        <f t="shared" si="5"/>
        <v/>
      </c>
      <c r="R26" s="96" t="str">
        <f t="shared" si="6"/>
        <v/>
      </c>
      <c r="S26" s="96" t="str">
        <f t="shared" si="7"/>
        <v/>
      </c>
      <c r="T26" s="96" t="str">
        <f t="shared" si="8"/>
        <v/>
      </c>
      <c r="U26" s="96" t="str">
        <f t="shared" si="9"/>
        <v/>
      </c>
      <c r="V26" s="96" t="str">
        <f t="shared" si="10"/>
        <v/>
      </c>
      <c r="W26" s="97" t="str">
        <f t="shared" si="11"/>
        <v/>
      </c>
    </row>
    <row r="27" spans="1:23" ht="15">
      <c r="A27" s="98"/>
      <c r="B27" s="99"/>
      <c r="C27" s="92"/>
      <c r="D27" s="92"/>
      <c r="E27" s="92"/>
      <c r="F27" s="92"/>
      <c r="G27" s="92"/>
      <c r="H27" s="92"/>
      <c r="I27" s="92"/>
      <c r="J27" s="92"/>
      <c r="K27" s="93" t="str">
        <f t="shared" si="0"/>
        <v/>
      </c>
      <c r="L27" s="94" t="str">
        <f t="shared" si="12"/>
        <v/>
      </c>
      <c r="M27" s="94" t="str">
        <f t="shared" si="1"/>
        <v/>
      </c>
      <c r="N27" s="95" t="str">
        <f t="shared" si="2"/>
        <v/>
      </c>
      <c r="O27" s="95" t="str">
        <f t="shared" si="3"/>
        <v/>
      </c>
      <c r="P27" s="95" t="str">
        <f t="shared" si="4"/>
        <v/>
      </c>
      <c r="Q27" s="95" t="str">
        <f t="shared" si="5"/>
        <v/>
      </c>
      <c r="R27" s="96" t="str">
        <f t="shared" si="6"/>
        <v/>
      </c>
      <c r="S27" s="96" t="str">
        <f t="shared" si="7"/>
        <v/>
      </c>
      <c r="T27" s="96" t="str">
        <f t="shared" si="8"/>
        <v/>
      </c>
      <c r="U27" s="96" t="str">
        <f t="shared" si="9"/>
        <v/>
      </c>
      <c r="V27" s="96" t="str">
        <f t="shared" si="10"/>
        <v/>
      </c>
      <c r="W27" s="97" t="str">
        <f t="shared" si="11"/>
        <v/>
      </c>
    </row>
    <row r="28" spans="1:23" ht="15">
      <c r="A28" s="98"/>
      <c r="B28" s="99"/>
      <c r="C28" s="92"/>
      <c r="D28" s="92"/>
      <c r="E28" s="92"/>
      <c r="F28" s="92"/>
      <c r="G28" s="92"/>
      <c r="H28" s="92"/>
      <c r="I28" s="92"/>
      <c r="J28" s="92"/>
      <c r="K28" s="93" t="str">
        <f t="shared" si="0"/>
        <v/>
      </c>
      <c r="L28" s="94" t="str">
        <f t="shared" si="12"/>
        <v/>
      </c>
      <c r="M28" s="94" t="str">
        <f t="shared" si="1"/>
        <v/>
      </c>
      <c r="N28" s="95" t="str">
        <f t="shared" si="2"/>
        <v/>
      </c>
      <c r="O28" s="95" t="str">
        <f t="shared" si="3"/>
        <v/>
      </c>
      <c r="P28" s="95" t="str">
        <f t="shared" si="4"/>
        <v/>
      </c>
      <c r="Q28" s="95" t="str">
        <f t="shared" si="5"/>
        <v/>
      </c>
      <c r="R28" s="96" t="str">
        <f t="shared" si="6"/>
        <v/>
      </c>
      <c r="S28" s="96" t="str">
        <f t="shared" si="7"/>
        <v/>
      </c>
      <c r="T28" s="96" t="str">
        <f t="shared" si="8"/>
        <v/>
      </c>
      <c r="U28" s="96" t="str">
        <f t="shared" si="9"/>
        <v/>
      </c>
      <c r="V28" s="96" t="str">
        <f t="shared" si="10"/>
        <v/>
      </c>
      <c r="W28" s="97" t="str">
        <f t="shared" si="11"/>
        <v/>
      </c>
    </row>
    <row r="29" spans="1:23" ht="15">
      <c r="A29" s="98"/>
      <c r="B29" s="99"/>
      <c r="C29" s="92"/>
      <c r="D29" s="92"/>
      <c r="E29" s="92"/>
      <c r="F29" s="92"/>
      <c r="G29" s="92"/>
      <c r="H29" s="92"/>
      <c r="I29" s="92"/>
      <c r="J29" s="92"/>
      <c r="K29" s="93" t="str">
        <f t="shared" si="0"/>
        <v/>
      </c>
      <c r="L29" s="94" t="str">
        <f t="shared" si="12"/>
        <v/>
      </c>
      <c r="M29" s="94" t="str">
        <f t="shared" si="1"/>
        <v/>
      </c>
      <c r="N29" s="95" t="str">
        <f t="shared" si="2"/>
        <v/>
      </c>
      <c r="O29" s="95" t="str">
        <f t="shared" si="3"/>
        <v/>
      </c>
      <c r="P29" s="95" t="str">
        <f t="shared" si="4"/>
        <v/>
      </c>
      <c r="Q29" s="95" t="str">
        <f t="shared" si="5"/>
        <v/>
      </c>
      <c r="R29" s="96" t="str">
        <f t="shared" si="6"/>
        <v/>
      </c>
      <c r="S29" s="96" t="str">
        <f t="shared" si="7"/>
        <v/>
      </c>
      <c r="T29" s="96" t="str">
        <f t="shared" si="8"/>
        <v/>
      </c>
      <c r="U29" s="96" t="str">
        <f t="shared" si="9"/>
        <v/>
      </c>
      <c r="V29" s="96" t="str">
        <f t="shared" si="10"/>
        <v/>
      </c>
      <c r="W29" s="97" t="str">
        <f t="shared" si="11"/>
        <v/>
      </c>
    </row>
    <row r="30" spans="1:23" ht="15">
      <c r="A30" s="98"/>
      <c r="B30" s="99"/>
      <c r="C30" s="92"/>
      <c r="D30" s="92"/>
      <c r="E30" s="92"/>
      <c r="F30" s="92"/>
      <c r="G30" s="92"/>
      <c r="H30" s="92"/>
      <c r="I30" s="92"/>
      <c r="J30" s="92"/>
      <c r="K30" s="93" t="str">
        <f t="shared" si="0"/>
        <v/>
      </c>
      <c r="L30" s="94" t="str">
        <f t="shared" si="12"/>
        <v/>
      </c>
      <c r="M30" s="94" t="str">
        <f t="shared" si="1"/>
        <v/>
      </c>
      <c r="N30" s="95" t="str">
        <f t="shared" si="2"/>
        <v/>
      </c>
      <c r="O30" s="95" t="str">
        <f t="shared" si="3"/>
        <v/>
      </c>
      <c r="P30" s="95" t="str">
        <f t="shared" si="4"/>
        <v/>
      </c>
      <c r="Q30" s="95" t="str">
        <f t="shared" si="5"/>
        <v/>
      </c>
      <c r="R30" s="96" t="str">
        <f t="shared" si="6"/>
        <v/>
      </c>
      <c r="S30" s="96" t="str">
        <f t="shared" si="7"/>
        <v/>
      </c>
      <c r="T30" s="96" t="str">
        <f t="shared" si="8"/>
        <v/>
      </c>
      <c r="U30" s="96" t="str">
        <f t="shared" si="9"/>
        <v/>
      </c>
      <c r="V30" s="96" t="str">
        <f t="shared" si="10"/>
        <v/>
      </c>
      <c r="W30" s="97" t="str">
        <f t="shared" si="11"/>
        <v/>
      </c>
    </row>
    <row r="31" spans="1:23" ht="15">
      <c r="A31" s="98"/>
      <c r="B31" s="99"/>
      <c r="C31" s="92"/>
      <c r="D31" s="92"/>
      <c r="E31" s="92"/>
      <c r="F31" s="92"/>
      <c r="G31" s="92"/>
      <c r="H31" s="92"/>
      <c r="I31" s="92"/>
      <c r="J31" s="92"/>
      <c r="K31" s="93" t="str">
        <f t="shared" si="0"/>
        <v/>
      </c>
      <c r="L31" s="94" t="str">
        <f t="shared" si="12"/>
        <v/>
      </c>
      <c r="M31" s="94" t="str">
        <f t="shared" si="1"/>
        <v/>
      </c>
      <c r="N31" s="95" t="str">
        <f t="shared" si="2"/>
        <v/>
      </c>
      <c r="O31" s="95" t="str">
        <f t="shared" si="3"/>
        <v/>
      </c>
      <c r="P31" s="95" t="str">
        <f t="shared" si="4"/>
        <v/>
      </c>
      <c r="Q31" s="95" t="str">
        <f t="shared" si="5"/>
        <v/>
      </c>
      <c r="R31" s="96" t="str">
        <f t="shared" si="6"/>
        <v/>
      </c>
      <c r="S31" s="96" t="str">
        <f t="shared" si="7"/>
        <v/>
      </c>
      <c r="T31" s="96" t="str">
        <f t="shared" si="8"/>
        <v/>
      </c>
      <c r="U31" s="96" t="str">
        <f t="shared" si="9"/>
        <v/>
      </c>
      <c r="V31" s="96" t="str">
        <f t="shared" si="10"/>
        <v/>
      </c>
      <c r="W31" s="97" t="str">
        <f t="shared" si="11"/>
        <v/>
      </c>
    </row>
    <row r="32" spans="1:23" ht="15">
      <c r="A32" s="98"/>
      <c r="B32" s="99"/>
      <c r="C32" s="92"/>
      <c r="D32" s="92"/>
      <c r="E32" s="92"/>
      <c r="F32" s="92"/>
      <c r="G32" s="92"/>
      <c r="H32" s="92"/>
      <c r="I32" s="92"/>
      <c r="J32" s="92"/>
      <c r="K32" s="93" t="str">
        <f t="shared" si="0"/>
        <v/>
      </c>
      <c r="L32" s="94" t="str">
        <f t="shared" si="12"/>
        <v/>
      </c>
      <c r="M32" s="94" t="str">
        <f t="shared" si="1"/>
        <v/>
      </c>
      <c r="N32" s="95" t="str">
        <f t="shared" si="2"/>
        <v/>
      </c>
      <c r="O32" s="95" t="str">
        <f t="shared" si="3"/>
        <v/>
      </c>
      <c r="P32" s="95" t="str">
        <f t="shared" si="4"/>
        <v/>
      </c>
      <c r="Q32" s="95" t="str">
        <f t="shared" si="5"/>
        <v/>
      </c>
      <c r="R32" s="96" t="str">
        <f t="shared" si="6"/>
        <v/>
      </c>
      <c r="S32" s="96" t="str">
        <f t="shared" si="7"/>
        <v/>
      </c>
      <c r="T32" s="96" t="str">
        <f t="shared" si="8"/>
        <v/>
      </c>
      <c r="U32" s="96" t="str">
        <f t="shared" si="9"/>
        <v/>
      </c>
      <c r="V32" s="96" t="str">
        <f t="shared" si="10"/>
        <v/>
      </c>
      <c r="W32" s="97" t="str">
        <f t="shared" si="11"/>
        <v/>
      </c>
    </row>
    <row r="33" spans="1:23" ht="15">
      <c r="A33" s="98"/>
      <c r="B33" s="99"/>
      <c r="C33" s="92"/>
      <c r="D33" s="92"/>
      <c r="E33" s="92"/>
      <c r="F33" s="92"/>
      <c r="G33" s="92"/>
      <c r="H33" s="92"/>
      <c r="I33" s="92"/>
      <c r="J33" s="92"/>
      <c r="K33" s="93" t="str">
        <f t="shared" si="0"/>
        <v/>
      </c>
      <c r="L33" s="94" t="str">
        <f t="shared" si="12"/>
        <v/>
      </c>
      <c r="M33" s="94" t="str">
        <f t="shared" si="1"/>
        <v/>
      </c>
      <c r="N33" s="95" t="str">
        <f t="shared" si="2"/>
        <v/>
      </c>
      <c r="O33" s="95" t="str">
        <f t="shared" si="3"/>
        <v/>
      </c>
      <c r="P33" s="95" t="str">
        <f t="shared" si="4"/>
        <v/>
      </c>
      <c r="Q33" s="95" t="str">
        <f t="shared" si="5"/>
        <v/>
      </c>
      <c r="R33" s="96" t="str">
        <f t="shared" si="6"/>
        <v/>
      </c>
      <c r="S33" s="96" t="str">
        <f t="shared" si="7"/>
        <v/>
      </c>
      <c r="T33" s="96" t="str">
        <f t="shared" si="8"/>
        <v/>
      </c>
      <c r="U33" s="96" t="str">
        <f t="shared" si="9"/>
        <v/>
      </c>
      <c r="V33" s="96" t="str">
        <f t="shared" si="10"/>
        <v/>
      </c>
      <c r="W33" s="97" t="str">
        <f t="shared" si="11"/>
        <v/>
      </c>
    </row>
    <row r="34" spans="1:23" ht="15">
      <c r="A34" s="98"/>
      <c r="B34" s="99"/>
      <c r="C34" s="92"/>
      <c r="D34" s="92"/>
      <c r="E34" s="92"/>
      <c r="F34" s="92"/>
      <c r="G34" s="92"/>
      <c r="H34" s="92"/>
      <c r="I34" s="92"/>
      <c r="J34" s="92"/>
      <c r="K34" s="93" t="str">
        <f t="shared" si="0"/>
        <v/>
      </c>
      <c r="L34" s="94" t="str">
        <f t="shared" si="12"/>
        <v/>
      </c>
      <c r="M34" s="94" t="str">
        <f t="shared" si="1"/>
        <v/>
      </c>
      <c r="N34" s="95" t="str">
        <f t="shared" si="2"/>
        <v/>
      </c>
      <c r="O34" s="95" t="str">
        <f t="shared" si="3"/>
        <v/>
      </c>
      <c r="P34" s="95" t="str">
        <f t="shared" si="4"/>
        <v/>
      </c>
      <c r="Q34" s="95" t="str">
        <f t="shared" si="5"/>
        <v/>
      </c>
      <c r="R34" s="96" t="str">
        <f t="shared" si="6"/>
        <v/>
      </c>
      <c r="S34" s="96" t="str">
        <f t="shared" si="7"/>
        <v/>
      </c>
      <c r="T34" s="96" t="str">
        <f t="shared" si="8"/>
        <v/>
      </c>
      <c r="U34" s="96" t="str">
        <f t="shared" si="9"/>
        <v/>
      </c>
      <c r="V34" s="96" t="str">
        <f t="shared" si="10"/>
        <v/>
      </c>
      <c r="W34" s="97" t="str">
        <f t="shared" si="11"/>
        <v/>
      </c>
    </row>
    <row r="35" spans="1:23" ht="15">
      <c r="A35" s="98"/>
      <c r="B35" s="99"/>
      <c r="C35" s="92"/>
      <c r="D35" s="92"/>
      <c r="E35" s="92"/>
      <c r="F35" s="92"/>
      <c r="G35" s="92"/>
      <c r="H35" s="92"/>
      <c r="I35" s="92"/>
      <c r="J35" s="92"/>
      <c r="K35" s="93" t="str">
        <f t="shared" si="0"/>
        <v/>
      </c>
      <c r="L35" s="94" t="str">
        <f t="shared" si="12"/>
        <v/>
      </c>
      <c r="M35" s="94" t="str">
        <f t="shared" si="1"/>
        <v/>
      </c>
      <c r="N35" s="95" t="str">
        <f t="shared" si="2"/>
        <v/>
      </c>
      <c r="O35" s="95" t="str">
        <f t="shared" si="3"/>
        <v/>
      </c>
      <c r="P35" s="95" t="str">
        <f t="shared" si="4"/>
        <v/>
      </c>
      <c r="Q35" s="95" t="str">
        <f t="shared" si="5"/>
        <v/>
      </c>
      <c r="R35" s="96" t="str">
        <f t="shared" si="6"/>
        <v/>
      </c>
      <c r="S35" s="96" t="str">
        <f t="shared" si="7"/>
        <v/>
      </c>
      <c r="T35" s="96" t="str">
        <f t="shared" si="8"/>
        <v/>
      </c>
      <c r="U35" s="96" t="str">
        <f t="shared" si="9"/>
        <v/>
      </c>
      <c r="V35" s="96" t="str">
        <f t="shared" si="10"/>
        <v/>
      </c>
      <c r="W35" s="97" t="str">
        <f t="shared" si="11"/>
        <v/>
      </c>
    </row>
    <row r="36" spans="1:23" ht="15">
      <c r="A36" s="98"/>
      <c r="B36" s="99"/>
      <c r="C36" s="92"/>
      <c r="D36" s="92"/>
      <c r="E36" s="92"/>
      <c r="F36" s="92"/>
      <c r="G36" s="92"/>
      <c r="H36" s="92"/>
      <c r="I36" s="92"/>
      <c r="J36" s="92"/>
      <c r="K36" s="93" t="str">
        <f t="shared" si="0"/>
        <v/>
      </c>
      <c r="L36" s="94" t="str">
        <f t="shared" si="12"/>
        <v/>
      </c>
      <c r="M36" s="94" t="str">
        <f t="shared" ref="M36:M67" si="13">IF($K36="","",IF($K36&lt;=$D36,6,IF($K36&lt;=$E36,4,IF($K36&lt;=$F36,3,IF($K36&lt;=$G36,2,IF(ISNUMBER($K36),1,0))))))</f>
        <v/>
      </c>
      <c r="N36" s="95" t="str">
        <f t="shared" ref="N36:N67" si="14">IF(I36=0,"",IF(J36&lt;4,"",IF(AND($I36&lt;10^-9,$M36=1),0,NORMSDIST(($H36-LOG(D36))/($I36/SQRT($J36))))))</f>
        <v/>
      </c>
      <c r="O36" s="95" t="str">
        <f t="shared" ref="O36:O67" si="15">IF(I36=0,"",IF(J36&lt;4,"",IF(AND($I36&lt;10^-9,$M36=1),0,NORMSDIST(($H36-LOG(E36))/($I36/SQRT($J36))))))</f>
        <v/>
      </c>
      <c r="P36" s="95" t="str">
        <f t="shared" ref="P36:P67" si="16">IF(I36=0,"",IF(J36&lt;4,"",IF(AND($I36&lt;10^-9,$M36=1),0,NORMSDIST(($H36-LOG(F36))/($I36/SQRT($J36))))))</f>
        <v/>
      </c>
      <c r="Q36" s="95" t="str">
        <f t="shared" ref="Q36:Q67" si="17">IF(I36=0,"",IF(J36&lt;4,"",IF(AND($I36&lt;10^-9,$M36=1),0,NORMSDIST(($H36-LOG(G36))/($I36/SQRT($J36))))))</f>
        <v/>
      </c>
      <c r="R36" s="96" t="str">
        <f t="shared" ref="R36:R67" si="18">IF(I36=0,"",IF(J36&lt;4,"",1-N36))</f>
        <v/>
      </c>
      <c r="S36" s="96" t="str">
        <f t="shared" ref="S36:S67" si="19">IF(I36=0,"",IF(J36&lt;4,"",N36-O36))</f>
        <v/>
      </c>
      <c r="T36" s="96" t="str">
        <f t="shared" ref="T36:T67" si="20">IF(I36=0,"",IF(J36&lt;4,"",O36-P36))</f>
        <v/>
      </c>
      <c r="U36" s="96" t="str">
        <f t="shared" ref="U36:U67" si="21">IF(I36=0,"",IF(J36&lt;4,"",P36-Q36))</f>
        <v/>
      </c>
      <c r="V36" s="96" t="str">
        <f t="shared" si="10"/>
        <v/>
      </c>
      <c r="W36" s="97" t="str">
        <f t="shared" ref="W36:W67" si="22">IF(A36="","",SUM(R36:V36)=1)</f>
        <v/>
      </c>
    </row>
    <row r="37" spans="1:23" ht="15">
      <c r="A37" s="98"/>
      <c r="B37" s="99"/>
      <c r="C37" s="92"/>
      <c r="D37" s="92"/>
      <c r="E37" s="92"/>
      <c r="F37" s="92"/>
      <c r="G37" s="92"/>
      <c r="H37" s="92"/>
      <c r="I37" s="92"/>
      <c r="J37" s="92"/>
      <c r="K37" s="93" t="str">
        <f t="shared" si="0"/>
        <v/>
      </c>
      <c r="L37" s="94" t="str">
        <f t="shared" ref="L37:L68" si="23">IF($K37="","",IF($K37&lt;=$D37,"H",IF($K37&lt;=$E37,"G",IF($K37&lt;=$F37,"M",IF($K37&lt;=$G37,"P",IF(ISNUMBER($K37),"B","No Data"))))))</f>
        <v/>
      </c>
      <c r="M37" s="94" t="str">
        <f t="shared" si="13"/>
        <v/>
      </c>
      <c r="N37" s="95" t="str">
        <f t="shared" si="14"/>
        <v/>
      </c>
      <c r="O37" s="95" t="str">
        <f t="shared" si="15"/>
        <v/>
      </c>
      <c r="P37" s="95" t="str">
        <f t="shared" si="16"/>
        <v/>
      </c>
      <c r="Q37" s="95" t="str">
        <f t="shared" si="17"/>
        <v/>
      </c>
      <c r="R37" s="96" t="str">
        <f t="shared" si="18"/>
        <v/>
      </c>
      <c r="S37" s="96" t="str">
        <f t="shared" si="19"/>
        <v/>
      </c>
      <c r="T37" s="96" t="str">
        <f t="shared" si="20"/>
        <v/>
      </c>
      <c r="U37" s="96" t="str">
        <f t="shared" si="21"/>
        <v/>
      </c>
      <c r="V37" s="96" t="str">
        <f t="shared" si="10"/>
        <v/>
      </c>
      <c r="W37" s="97" t="str">
        <f t="shared" si="22"/>
        <v/>
      </c>
    </row>
    <row r="38" spans="1:23" ht="15">
      <c r="A38" s="98"/>
      <c r="B38" s="99"/>
      <c r="C38" s="92"/>
      <c r="D38" s="92"/>
      <c r="E38" s="92"/>
      <c r="F38" s="92"/>
      <c r="G38" s="92"/>
      <c r="H38" s="92"/>
      <c r="I38" s="92"/>
      <c r="J38" s="92"/>
      <c r="K38" s="93" t="str">
        <f t="shared" si="0"/>
        <v/>
      </c>
      <c r="L38" s="94" t="str">
        <f t="shared" si="23"/>
        <v/>
      </c>
      <c r="M38" s="94" t="str">
        <f t="shared" si="13"/>
        <v/>
      </c>
      <c r="N38" s="95" t="str">
        <f t="shared" si="14"/>
        <v/>
      </c>
      <c r="O38" s="95" t="str">
        <f t="shared" si="15"/>
        <v/>
      </c>
      <c r="P38" s="95" t="str">
        <f t="shared" si="16"/>
        <v/>
      </c>
      <c r="Q38" s="95" t="str">
        <f t="shared" si="17"/>
        <v/>
      </c>
      <c r="R38" s="96" t="str">
        <f t="shared" si="18"/>
        <v/>
      </c>
      <c r="S38" s="96" t="str">
        <f t="shared" si="19"/>
        <v/>
      </c>
      <c r="T38" s="96" t="str">
        <f t="shared" si="20"/>
        <v/>
      </c>
      <c r="U38" s="96" t="str">
        <f t="shared" si="21"/>
        <v/>
      </c>
      <c r="V38" s="96" t="str">
        <f t="shared" si="10"/>
        <v/>
      </c>
      <c r="W38" s="97" t="str">
        <f t="shared" si="22"/>
        <v/>
      </c>
    </row>
    <row r="39" spans="1:23" ht="15">
      <c r="A39" s="98"/>
      <c r="B39" s="99"/>
      <c r="C39" s="92"/>
      <c r="D39" s="92"/>
      <c r="E39" s="92"/>
      <c r="F39" s="92"/>
      <c r="G39" s="92"/>
      <c r="H39" s="92"/>
      <c r="I39" s="92"/>
      <c r="J39" s="92"/>
      <c r="K39" s="93" t="str">
        <f t="shared" si="0"/>
        <v/>
      </c>
      <c r="L39" s="94" t="str">
        <f t="shared" si="23"/>
        <v/>
      </c>
      <c r="M39" s="94" t="str">
        <f t="shared" si="13"/>
        <v/>
      </c>
      <c r="N39" s="95" t="str">
        <f t="shared" si="14"/>
        <v/>
      </c>
      <c r="O39" s="95" t="str">
        <f t="shared" si="15"/>
        <v/>
      </c>
      <c r="P39" s="95" t="str">
        <f t="shared" si="16"/>
        <v/>
      </c>
      <c r="Q39" s="95" t="str">
        <f t="shared" si="17"/>
        <v/>
      </c>
      <c r="R39" s="96" t="str">
        <f t="shared" si="18"/>
        <v/>
      </c>
      <c r="S39" s="96" t="str">
        <f t="shared" si="19"/>
        <v/>
      </c>
      <c r="T39" s="96" t="str">
        <f t="shared" si="20"/>
        <v/>
      </c>
      <c r="U39" s="96" t="str">
        <f t="shared" si="21"/>
        <v/>
      </c>
      <c r="V39" s="96" t="str">
        <f t="shared" si="10"/>
        <v/>
      </c>
      <c r="W39" s="97" t="str">
        <f t="shared" si="22"/>
        <v/>
      </c>
    </row>
    <row r="40" spans="1:23" ht="15">
      <c r="A40" s="98"/>
      <c r="B40" s="99"/>
      <c r="C40" s="92"/>
      <c r="D40" s="92"/>
      <c r="E40" s="92"/>
      <c r="F40" s="92"/>
      <c r="G40" s="92"/>
      <c r="H40" s="92"/>
      <c r="I40" s="92"/>
      <c r="J40" s="92"/>
      <c r="K40" s="93" t="str">
        <f t="shared" si="0"/>
        <v/>
      </c>
      <c r="L40" s="94" t="str">
        <f t="shared" si="23"/>
        <v/>
      </c>
      <c r="M40" s="94" t="str">
        <f t="shared" si="13"/>
        <v/>
      </c>
      <c r="N40" s="95" t="str">
        <f t="shared" si="14"/>
        <v/>
      </c>
      <c r="O40" s="95" t="str">
        <f t="shared" si="15"/>
        <v/>
      </c>
      <c r="P40" s="95" t="str">
        <f t="shared" si="16"/>
        <v/>
      </c>
      <c r="Q40" s="95" t="str">
        <f t="shared" si="17"/>
        <v/>
      </c>
      <c r="R40" s="96" t="str">
        <f t="shared" si="18"/>
        <v/>
      </c>
      <c r="S40" s="96" t="str">
        <f t="shared" si="19"/>
        <v/>
      </c>
      <c r="T40" s="96" t="str">
        <f t="shared" si="20"/>
        <v/>
      </c>
      <c r="U40" s="96" t="str">
        <f t="shared" si="21"/>
        <v/>
      </c>
      <c r="V40" s="96" t="str">
        <f t="shared" si="10"/>
        <v/>
      </c>
      <c r="W40" s="97" t="str">
        <f t="shared" si="22"/>
        <v/>
      </c>
    </row>
    <row r="41" spans="1:23" ht="15">
      <c r="A41" s="98"/>
      <c r="B41" s="99"/>
      <c r="C41" s="92"/>
      <c r="D41" s="92"/>
      <c r="E41" s="92"/>
      <c r="F41" s="92"/>
      <c r="G41" s="92"/>
      <c r="H41" s="92"/>
      <c r="I41" s="92"/>
      <c r="J41" s="92"/>
      <c r="K41" s="93" t="str">
        <f t="shared" si="0"/>
        <v/>
      </c>
      <c r="L41" s="94" t="str">
        <f t="shared" si="23"/>
        <v/>
      </c>
      <c r="M41" s="94" t="str">
        <f t="shared" si="13"/>
        <v/>
      </c>
      <c r="N41" s="95" t="str">
        <f t="shared" si="14"/>
        <v/>
      </c>
      <c r="O41" s="95" t="str">
        <f t="shared" si="15"/>
        <v/>
      </c>
      <c r="P41" s="95" t="str">
        <f t="shared" si="16"/>
        <v/>
      </c>
      <c r="Q41" s="95" t="str">
        <f t="shared" si="17"/>
        <v/>
      </c>
      <c r="R41" s="96" t="str">
        <f t="shared" si="18"/>
        <v/>
      </c>
      <c r="S41" s="96" t="str">
        <f t="shared" si="19"/>
        <v/>
      </c>
      <c r="T41" s="96" t="str">
        <f t="shared" si="20"/>
        <v/>
      </c>
      <c r="U41" s="96" t="str">
        <f t="shared" si="21"/>
        <v/>
      </c>
      <c r="V41" s="96" t="str">
        <f t="shared" si="10"/>
        <v/>
      </c>
      <c r="W41" s="97" t="str">
        <f t="shared" si="22"/>
        <v/>
      </c>
    </row>
    <row r="42" spans="1:23" ht="15">
      <c r="A42" s="98"/>
      <c r="B42" s="99"/>
      <c r="C42" s="100"/>
      <c r="D42" s="92"/>
      <c r="E42" s="92"/>
      <c r="F42" s="92"/>
      <c r="G42" s="92"/>
      <c r="H42" s="92"/>
      <c r="I42" s="92"/>
      <c r="J42" s="92"/>
      <c r="K42" s="93" t="str">
        <f t="shared" si="0"/>
        <v/>
      </c>
      <c r="L42" s="94" t="str">
        <f t="shared" si="23"/>
        <v/>
      </c>
      <c r="M42" s="94" t="str">
        <f t="shared" si="13"/>
        <v/>
      </c>
      <c r="N42" s="95" t="str">
        <f t="shared" si="14"/>
        <v/>
      </c>
      <c r="O42" s="95" t="str">
        <f t="shared" si="15"/>
        <v/>
      </c>
      <c r="P42" s="95" t="str">
        <f t="shared" si="16"/>
        <v/>
      </c>
      <c r="Q42" s="95" t="str">
        <f t="shared" si="17"/>
        <v/>
      </c>
      <c r="R42" s="96" t="str">
        <f t="shared" si="18"/>
        <v/>
      </c>
      <c r="S42" s="96" t="str">
        <f t="shared" si="19"/>
        <v/>
      </c>
      <c r="T42" s="96" t="str">
        <f t="shared" si="20"/>
        <v/>
      </c>
      <c r="U42" s="96" t="str">
        <f t="shared" si="21"/>
        <v/>
      </c>
      <c r="V42" s="96" t="str">
        <f t="shared" si="10"/>
        <v/>
      </c>
      <c r="W42" s="97" t="str">
        <f t="shared" si="22"/>
        <v/>
      </c>
    </row>
    <row r="43" spans="1:23" ht="15">
      <c r="A43" s="98"/>
      <c r="B43" s="99"/>
      <c r="C43" s="100"/>
      <c r="D43" s="92"/>
      <c r="E43" s="92"/>
      <c r="F43" s="92"/>
      <c r="G43" s="92"/>
      <c r="H43" s="92"/>
      <c r="I43" s="92"/>
      <c r="J43" s="92"/>
      <c r="K43" s="93" t="str">
        <f t="shared" si="0"/>
        <v/>
      </c>
      <c r="L43" s="94" t="str">
        <f t="shared" si="23"/>
        <v/>
      </c>
      <c r="M43" s="94" t="str">
        <f t="shared" si="13"/>
        <v/>
      </c>
      <c r="N43" s="95" t="str">
        <f t="shared" si="14"/>
        <v/>
      </c>
      <c r="O43" s="95" t="str">
        <f t="shared" si="15"/>
        <v/>
      </c>
      <c r="P43" s="95" t="str">
        <f t="shared" si="16"/>
        <v/>
      </c>
      <c r="Q43" s="95" t="str">
        <f t="shared" si="17"/>
        <v/>
      </c>
      <c r="R43" s="96" t="str">
        <f t="shared" si="18"/>
        <v/>
      </c>
      <c r="S43" s="96" t="str">
        <f t="shared" si="19"/>
        <v/>
      </c>
      <c r="T43" s="96" t="str">
        <f t="shared" si="20"/>
        <v/>
      </c>
      <c r="U43" s="96" t="str">
        <f t="shared" si="21"/>
        <v/>
      </c>
      <c r="V43" s="96" t="str">
        <f t="shared" si="10"/>
        <v/>
      </c>
      <c r="W43" s="97" t="str">
        <f t="shared" si="22"/>
        <v/>
      </c>
    </row>
    <row r="44" spans="1:23" ht="15">
      <c r="A44" s="98"/>
      <c r="B44" s="99"/>
      <c r="C44" s="100"/>
      <c r="D44" s="92"/>
      <c r="E44" s="92"/>
      <c r="F44" s="92"/>
      <c r="G44" s="92"/>
      <c r="H44" s="92"/>
      <c r="I44" s="92"/>
      <c r="J44" s="92"/>
      <c r="K44" s="93" t="str">
        <f t="shared" si="0"/>
        <v/>
      </c>
      <c r="L44" s="94" t="str">
        <f t="shared" si="23"/>
        <v/>
      </c>
      <c r="M44" s="94" t="str">
        <f t="shared" si="13"/>
        <v/>
      </c>
      <c r="N44" s="95" t="str">
        <f t="shared" si="14"/>
        <v/>
      </c>
      <c r="O44" s="95" t="str">
        <f t="shared" si="15"/>
        <v/>
      </c>
      <c r="P44" s="95" t="str">
        <f t="shared" si="16"/>
        <v/>
      </c>
      <c r="Q44" s="95" t="str">
        <f t="shared" si="17"/>
        <v/>
      </c>
      <c r="R44" s="96" t="str">
        <f t="shared" si="18"/>
        <v/>
      </c>
      <c r="S44" s="96" t="str">
        <f t="shared" si="19"/>
        <v/>
      </c>
      <c r="T44" s="96" t="str">
        <f t="shared" si="20"/>
        <v/>
      </c>
      <c r="U44" s="96" t="str">
        <f t="shared" si="21"/>
        <v/>
      </c>
      <c r="V44" s="96" t="str">
        <f t="shared" si="10"/>
        <v/>
      </c>
      <c r="W44" s="97" t="str">
        <f t="shared" si="22"/>
        <v/>
      </c>
    </row>
    <row r="45" spans="1:23" ht="15">
      <c r="A45" s="98"/>
      <c r="B45" s="99"/>
      <c r="C45" s="92"/>
      <c r="D45" s="92"/>
      <c r="E45" s="92"/>
      <c r="F45" s="92"/>
      <c r="G45" s="92"/>
      <c r="H45" s="92"/>
      <c r="I45" s="92"/>
      <c r="J45" s="92"/>
      <c r="K45" s="93" t="str">
        <f t="shared" si="0"/>
        <v/>
      </c>
      <c r="L45" s="94" t="str">
        <f t="shared" si="23"/>
        <v/>
      </c>
      <c r="M45" s="94" t="str">
        <f t="shared" si="13"/>
        <v/>
      </c>
      <c r="N45" s="95" t="str">
        <f t="shared" si="14"/>
        <v/>
      </c>
      <c r="O45" s="95" t="str">
        <f t="shared" si="15"/>
        <v/>
      </c>
      <c r="P45" s="95" t="str">
        <f t="shared" si="16"/>
        <v/>
      </c>
      <c r="Q45" s="95" t="str">
        <f t="shared" si="17"/>
        <v/>
      </c>
      <c r="R45" s="96" t="str">
        <f t="shared" si="18"/>
        <v/>
      </c>
      <c r="S45" s="96" t="str">
        <f t="shared" si="19"/>
        <v/>
      </c>
      <c r="T45" s="96" t="str">
        <f t="shared" si="20"/>
        <v/>
      </c>
      <c r="U45" s="96" t="str">
        <f t="shared" si="21"/>
        <v/>
      </c>
      <c r="V45" s="96" t="str">
        <f t="shared" si="10"/>
        <v/>
      </c>
      <c r="W45" s="97" t="str">
        <f t="shared" si="22"/>
        <v/>
      </c>
    </row>
    <row r="46" spans="1:23" ht="15">
      <c r="A46" s="101"/>
      <c r="B46" s="102"/>
      <c r="C46" s="103"/>
      <c r="D46" s="103"/>
      <c r="E46" s="103"/>
      <c r="F46" s="103"/>
      <c r="G46" s="103"/>
      <c r="H46" s="104"/>
      <c r="I46" s="104"/>
      <c r="J46" s="103"/>
      <c r="K46" s="93" t="str">
        <f t="shared" si="0"/>
        <v/>
      </c>
      <c r="L46" s="94" t="str">
        <f t="shared" si="23"/>
        <v/>
      </c>
      <c r="M46" s="94" t="str">
        <f t="shared" si="13"/>
        <v/>
      </c>
      <c r="N46" s="95" t="str">
        <f t="shared" si="14"/>
        <v/>
      </c>
      <c r="O46" s="95" t="str">
        <f t="shared" si="15"/>
        <v/>
      </c>
      <c r="P46" s="95" t="str">
        <f t="shared" si="16"/>
        <v/>
      </c>
      <c r="Q46" s="95" t="str">
        <f t="shared" si="17"/>
        <v/>
      </c>
      <c r="R46" s="96" t="str">
        <f t="shared" si="18"/>
        <v/>
      </c>
      <c r="S46" s="96" t="str">
        <f t="shared" si="19"/>
        <v/>
      </c>
      <c r="T46" s="96" t="str">
        <f t="shared" si="20"/>
        <v/>
      </c>
      <c r="U46" s="96" t="str">
        <f t="shared" si="21"/>
        <v/>
      </c>
      <c r="V46" s="96" t="str">
        <f t="shared" si="10"/>
        <v/>
      </c>
      <c r="W46" s="97" t="str">
        <f t="shared" si="22"/>
        <v/>
      </c>
    </row>
    <row r="47" spans="1:23" ht="15">
      <c r="A47" s="101"/>
      <c r="B47" s="102"/>
      <c r="C47" s="103"/>
      <c r="D47" s="103"/>
      <c r="E47" s="103"/>
      <c r="F47" s="103"/>
      <c r="G47" s="103"/>
      <c r="H47" s="104"/>
      <c r="I47" s="104"/>
      <c r="J47" s="103"/>
      <c r="K47" s="93" t="str">
        <f t="shared" si="0"/>
        <v/>
      </c>
      <c r="L47" s="94" t="str">
        <f t="shared" si="23"/>
        <v/>
      </c>
      <c r="M47" s="94" t="str">
        <f t="shared" si="13"/>
        <v/>
      </c>
      <c r="N47" s="95" t="str">
        <f t="shared" si="14"/>
        <v/>
      </c>
      <c r="O47" s="95" t="str">
        <f t="shared" si="15"/>
        <v/>
      </c>
      <c r="P47" s="95" t="str">
        <f t="shared" si="16"/>
        <v/>
      </c>
      <c r="Q47" s="95" t="str">
        <f t="shared" si="17"/>
        <v/>
      </c>
      <c r="R47" s="96" t="str">
        <f t="shared" si="18"/>
        <v/>
      </c>
      <c r="S47" s="96" t="str">
        <f t="shared" si="19"/>
        <v/>
      </c>
      <c r="T47" s="96" t="str">
        <f t="shared" si="20"/>
        <v/>
      </c>
      <c r="U47" s="96" t="str">
        <f t="shared" si="21"/>
        <v/>
      </c>
      <c r="V47" s="96" t="str">
        <f t="shared" si="10"/>
        <v/>
      </c>
      <c r="W47" s="97" t="str">
        <f t="shared" si="22"/>
        <v/>
      </c>
    </row>
    <row r="48" spans="1:23" ht="15">
      <c r="A48" s="101"/>
      <c r="B48" s="102"/>
      <c r="C48" s="103"/>
      <c r="D48" s="103"/>
      <c r="E48" s="103"/>
      <c r="F48" s="103"/>
      <c r="G48" s="103"/>
      <c r="H48" s="104"/>
      <c r="I48" s="104"/>
      <c r="J48" s="103"/>
      <c r="K48" s="93" t="str">
        <f t="shared" si="0"/>
        <v/>
      </c>
      <c r="L48" s="94" t="str">
        <f t="shared" si="23"/>
        <v/>
      </c>
      <c r="M48" s="94" t="str">
        <f t="shared" si="13"/>
        <v/>
      </c>
      <c r="N48" s="95" t="str">
        <f t="shared" si="14"/>
        <v/>
      </c>
      <c r="O48" s="95" t="str">
        <f t="shared" si="15"/>
        <v/>
      </c>
      <c r="P48" s="95" t="str">
        <f t="shared" si="16"/>
        <v/>
      </c>
      <c r="Q48" s="95" t="str">
        <f t="shared" si="17"/>
        <v/>
      </c>
      <c r="R48" s="96" t="str">
        <f t="shared" si="18"/>
        <v/>
      </c>
      <c r="S48" s="96" t="str">
        <f t="shared" si="19"/>
        <v/>
      </c>
      <c r="T48" s="96" t="str">
        <f t="shared" si="20"/>
        <v/>
      </c>
      <c r="U48" s="96" t="str">
        <f t="shared" si="21"/>
        <v/>
      </c>
      <c r="V48" s="96" t="str">
        <f t="shared" si="10"/>
        <v/>
      </c>
      <c r="W48" s="97" t="str">
        <f t="shared" si="22"/>
        <v/>
      </c>
    </row>
    <row r="49" spans="1:23" ht="15">
      <c r="A49" s="101"/>
      <c r="B49" s="102"/>
      <c r="C49" s="103"/>
      <c r="D49" s="103"/>
      <c r="E49" s="103"/>
      <c r="F49" s="103"/>
      <c r="G49" s="103"/>
      <c r="H49" s="104"/>
      <c r="I49" s="104"/>
      <c r="J49" s="103"/>
      <c r="K49" s="93" t="str">
        <f t="shared" si="0"/>
        <v/>
      </c>
      <c r="L49" s="94" t="str">
        <f t="shared" si="23"/>
        <v/>
      </c>
      <c r="M49" s="94" t="str">
        <f t="shared" si="13"/>
        <v/>
      </c>
      <c r="N49" s="95" t="str">
        <f t="shared" si="14"/>
        <v/>
      </c>
      <c r="O49" s="95" t="str">
        <f t="shared" si="15"/>
        <v/>
      </c>
      <c r="P49" s="95" t="str">
        <f t="shared" si="16"/>
        <v/>
      </c>
      <c r="Q49" s="95" t="str">
        <f t="shared" si="17"/>
        <v/>
      </c>
      <c r="R49" s="96" t="str">
        <f t="shared" si="18"/>
        <v/>
      </c>
      <c r="S49" s="96" t="str">
        <f t="shared" si="19"/>
        <v/>
      </c>
      <c r="T49" s="96" t="str">
        <f t="shared" si="20"/>
        <v/>
      </c>
      <c r="U49" s="96" t="str">
        <f t="shared" si="21"/>
        <v/>
      </c>
      <c r="V49" s="96" t="str">
        <f t="shared" si="10"/>
        <v/>
      </c>
      <c r="W49" s="97" t="str">
        <f t="shared" si="22"/>
        <v/>
      </c>
    </row>
    <row r="50" spans="1:23" ht="15">
      <c r="A50" s="101"/>
      <c r="B50" s="102"/>
      <c r="C50" s="103"/>
      <c r="D50" s="103"/>
      <c r="E50" s="103"/>
      <c r="F50" s="103"/>
      <c r="G50" s="103"/>
      <c r="H50" s="104"/>
      <c r="I50" s="104"/>
      <c r="J50" s="103"/>
      <c r="K50" s="93" t="str">
        <f t="shared" si="0"/>
        <v/>
      </c>
      <c r="L50" s="94" t="str">
        <f t="shared" si="23"/>
        <v/>
      </c>
      <c r="M50" s="94" t="str">
        <f t="shared" si="13"/>
        <v/>
      </c>
      <c r="N50" s="95" t="str">
        <f t="shared" si="14"/>
        <v/>
      </c>
      <c r="O50" s="95" t="str">
        <f t="shared" si="15"/>
        <v/>
      </c>
      <c r="P50" s="95" t="str">
        <f t="shared" si="16"/>
        <v/>
      </c>
      <c r="Q50" s="95" t="str">
        <f t="shared" si="17"/>
        <v/>
      </c>
      <c r="R50" s="96" t="str">
        <f t="shared" si="18"/>
        <v/>
      </c>
      <c r="S50" s="96" t="str">
        <f t="shared" si="19"/>
        <v/>
      </c>
      <c r="T50" s="96" t="str">
        <f t="shared" si="20"/>
        <v/>
      </c>
      <c r="U50" s="96" t="str">
        <f t="shared" si="21"/>
        <v/>
      </c>
      <c r="V50" s="96" t="str">
        <f t="shared" si="10"/>
        <v/>
      </c>
      <c r="W50" s="97" t="str">
        <f t="shared" si="22"/>
        <v/>
      </c>
    </row>
    <row r="51" spans="1:23" ht="15">
      <c r="A51" s="101"/>
      <c r="B51" s="102"/>
      <c r="C51" s="103"/>
      <c r="D51" s="103"/>
      <c r="E51" s="103"/>
      <c r="F51" s="103"/>
      <c r="G51" s="103"/>
      <c r="H51" s="104"/>
      <c r="I51" s="104"/>
      <c r="J51" s="103"/>
      <c r="K51" s="93" t="str">
        <f t="shared" si="0"/>
        <v/>
      </c>
      <c r="L51" s="94" t="str">
        <f t="shared" si="23"/>
        <v/>
      </c>
      <c r="M51" s="94" t="str">
        <f t="shared" si="13"/>
        <v/>
      </c>
      <c r="N51" s="95" t="str">
        <f t="shared" si="14"/>
        <v/>
      </c>
      <c r="O51" s="95" t="str">
        <f t="shared" si="15"/>
        <v/>
      </c>
      <c r="P51" s="95" t="str">
        <f t="shared" si="16"/>
        <v/>
      </c>
      <c r="Q51" s="95" t="str">
        <f t="shared" si="17"/>
        <v/>
      </c>
      <c r="R51" s="96" t="str">
        <f t="shared" si="18"/>
        <v/>
      </c>
      <c r="S51" s="96" t="str">
        <f t="shared" si="19"/>
        <v/>
      </c>
      <c r="T51" s="96" t="str">
        <f t="shared" si="20"/>
        <v/>
      </c>
      <c r="U51" s="96" t="str">
        <f t="shared" si="21"/>
        <v/>
      </c>
      <c r="V51" s="96" t="str">
        <f t="shared" si="10"/>
        <v/>
      </c>
      <c r="W51" s="97" t="str">
        <f t="shared" si="22"/>
        <v/>
      </c>
    </row>
    <row r="52" spans="1:23" ht="15">
      <c r="A52" s="101"/>
      <c r="B52" s="102"/>
      <c r="C52" s="103"/>
      <c r="D52" s="103"/>
      <c r="E52" s="103"/>
      <c r="F52" s="103"/>
      <c r="G52" s="103"/>
      <c r="H52" s="104"/>
      <c r="I52" s="104"/>
      <c r="J52" s="103"/>
      <c r="K52" s="93" t="str">
        <f t="shared" si="0"/>
        <v/>
      </c>
      <c r="L52" s="94" t="str">
        <f t="shared" si="23"/>
        <v/>
      </c>
      <c r="M52" s="94" t="str">
        <f t="shared" si="13"/>
        <v/>
      </c>
      <c r="N52" s="95" t="str">
        <f t="shared" si="14"/>
        <v/>
      </c>
      <c r="O52" s="95" t="str">
        <f t="shared" si="15"/>
        <v/>
      </c>
      <c r="P52" s="95" t="str">
        <f t="shared" si="16"/>
        <v/>
      </c>
      <c r="Q52" s="95" t="str">
        <f t="shared" si="17"/>
        <v/>
      </c>
      <c r="R52" s="96" t="str">
        <f t="shared" si="18"/>
        <v/>
      </c>
      <c r="S52" s="96" t="str">
        <f t="shared" si="19"/>
        <v/>
      </c>
      <c r="T52" s="96" t="str">
        <f t="shared" si="20"/>
        <v/>
      </c>
      <c r="U52" s="96" t="str">
        <f t="shared" si="21"/>
        <v/>
      </c>
      <c r="V52" s="96" t="str">
        <f t="shared" si="10"/>
        <v/>
      </c>
      <c r="W52" s="97" t="str">
        <f t="shared" si="22"/>
        <v/>
      </c>
    </row>
    <row r="53" spans="1:23" ht="15">
      <c r="A53" s="98"/>
      <c r="B53" s="99"/>
      <c r="C53" s="105"/>
      <c r="D53" s="105"/>
      <c r="E53" s="105"/>
      <c r="F53" s="105"/>
      <c r="G53" s="105"/>
      <c r="H53" s="92"/>
      <c r="I53" s="92"/>
      <c r="J53" s="105"/>
      <c r="K53" s="93" t="str">
        <f t="shared" si="0"/>
        <v/>
      </c>
      <c r="L53" s="94" t="str">
        <f t="shared" si="23"/>
        <v/>
      </c>
      <c r="M53" s="94" t="str">
        <f t="shared" si="13"/>
        <v/>
      </c>
      <c r="N53" s="95" t="str">
        <f t="shared" si="14"/>
        <v/>
      </c>
      <c r="O53" s="95" t="str">
        <f t="shared" si="15"/>
        <v/>
      </c>
      <c r="P53" s="95" t="str">
        <f t="shared" si="16"/>
        <v/>
      </c>
      <c r="Q53" s="95" t="str">
        <f t="shared" si="17"/>
        <v/>
      </c>
      <c r="R53" s="96" t="str">
        <f t="shared" si="18"/>
        <v/>
      </c>
      <c r="S53" s="96" t="str">
        <f t="shared" si="19"/>
        <v/>
      </c>
      <c r="T53" s="96" t="str">
        <f t="shared" si="20"/>
        <v/>
      </c>
      <c r="U53" s="96" t="str">
        <f t="shared" si="21"/>
        <v/>
      </c>
      <c r="V53" s="96" t="str">
        <f t="shared" si="10"/>
        <v/>
      </c>
      <c r="W53" s="97" t="str">
        <f t="shared" si="22"/>
        <v/>
      </c>
    </row>
    <row r="54" spans="1:23">
      <c r="A54" s="106"/>
      <c r="B54" s="107"/>
      <c r="C54" s="108"/>
      <c r="D54" s="108"/>
      <c r="E54" s="108"/>
      <c r="F54" s="108"/>
      <c r="G54" s="108"/>
      <c r="H54" s="106"/>
      <c r="I54" s="106"/>
      <c r="J54" s="108"/>
      <c r="K54" s="93" t="str">
        <f t="shared" si="0"/>
        <v/>
      </c>
      <c r="L54" s="94" t="str">
        <f t="shared" si="23"/>
        <v/>
      </c>
      <c r="M54" s="94" t="str">
        <f t="shared" si="13"/>
        <v/>
      </c>
      <c r="N54" s="95" t="str">
        <f t="shared" si="14"/>
        <v/>
      </c>
      <c r="O54" s="95" t="str">
        <f t="shared" si="15"/>
        <v/>
      </c>
      <c r="P54" s="95" t="str">
        <f t="shared" si="16"/>
        <v/>
      </c>
      <c r="Q54" s="95" t="str">
        <f t="shared" si="17"/>
        <v/>
      </c>
      <c r="R54" s="96" t="str">
        <f t="shared" si="18"/>
        <v/>
      </c>
      <c r="S54" s="96" t="str">
        <f t="shared" si="19"/>
        <v/>
      </c>
      <c r="T54" s="96" t="str">
        <f t="shared" si="20"/>
        <v/>
      </c>
      <c r="U54" s="96" t="str">
        <f t="shared" si="21"/>
        <v/>
      </c>
      <c r="V54" s="96" t="str">
        <f t="shared" si="10"/>
        <v/>
      </c>
      <c r="W54" s="97" t="str">
        <f t="shared" si="22"/>
        <v/>
      </c>
    </row>
    <row r="55" spans="1:23">
      <c r="A55" s="106"/>
      <c r="B55" s="107"/>
      <c r="C55" s="108"/>
      <c r="D55" s="108"/>
      <c r="E55" s="108"/>
      <c r="F55" s="108"/>
      <c r="G55" s="108"/>
      <c r="H55" s="106"/>
      <c r="I55" s="106"/>
      <c r="J55" s="108"/>
      <c r="K55" s="93" t="str">
        <f t="shared" si="0"/>
        <v/>
      </c>
      <c r="L55" s="94" t="str">
        <f t="shared" si="23"/>
        <v/>
      </c>
      <c r="M55" s="94" t="str">
        <f t="shared" si="13"/>
        <v/>
      </c>
      <c r="N55" s="95" t="str">
        <f t="shared" si="14"/>
        <v/>
      </c>
      <c r="O55" s="95" t="str">
        <f t="shared" si="15"/>
        <v/>
      </c>
      <c r="P55" s="95" t="str">
        <f t="shared" si="16"/>
        <v/>
      </c>
      <c r="Q55" s="95" t="str">
        <f t="shared" si="17"/>
        <v/>
      </c>
      <c r="R55" s="96" t="str">
        <f t="shared" si="18"/>
        <v/>
      </c>
      <c r="S55" s="96" t="str">
        <f t="shared" si="19"/>
        <v/>
      </c>
      <c r="T55" s="96" t="str">
        <f t="shared" si="20"/>
        <v/>
      </c>
      <c r="U55" s="96" t="str">
        <f t="shared" si="21"/>
        <v/>
      </c>
      <c r="V55" s="96" t="str">
        <f t="shared" si="10"/>
        <v/>
      </c>
      <c r="W55" s="97" t="str">
        <f t="shared" si="22"/>
        <v/>
      </c>
    </row>
    <row r="56" spans="1:23">
      <c r="A56" s="106"/>
      <c r="B56" s="107"/>
      <c r="C56" s="108"/>
      <c r="D56" s="108"/>
      <c r="E56" s="108"/>
      <c r="F56" s="108"/>
      <c r="G56" s="108"/>
      <c r="H56" s="106"/>
      <c r="I56" s="106"/>
      <c r="J56" s="108"/>
      <c r="K56" s="93" t="str">
        <f t="shared" si="0"/>
        <v/>
      </c>
      <c r="L56" s="94" t="str">
        <f t="shared" si="23"/>
        <v/>
      </c>
      <c r="M56" s="94" t="str">
        <f t="shared" si="13"/>
        <v/>
      </c>
      <c r="N56" s="95" t="str">
        <f t="shared" si="14"/>
        <v/>
      </c>
      <c r="O56" s="95" t="str">
        <f t="shared" si="15"/>
        <v/>
      </c>
      <c r="P56" s="95" t="str">
        <f t="shared" si="16"/>
        <v/>
      </c>
      <c r="Q56" s="95" t="str">
        <f t="shared" si="17"/>
        <v/>
      </c>
      <c r="R56" s="96" t="str">
        <f t="shared" si="18"/>
        <v/>
      </c>
      <c r="S56" s="96" t="str">
        <f t="shared" si="19"/>
        <v/>
      </c>
      <c r="T56" s="96" t="str">
        <f t="shared" si="20"/>
        <v/>
      </c>
      <c r="U56" s="96" t="str">
        <f t="shared" si="21"/>
        <v/>
      </c>
      <c r="V56" s="96" t="str">
        <f t="shared" si="10"/>
        <v/>
      </c>
      <c r="W56" s="97" t="str">
        <f t="shared" si="22"/>
        <v/>
      </c>
    </row>
    <row r="57" spans="1:23">
      <c r="A57" s="106"/>
      <c r="B57" s="107"/>
      <c r="C57" s="108"/>
      <c r="D57" s="108"/>
      <c r="E57" s="108"/>
      <c r="F57" s="108"/>
      <c r="G57" s="108"/>
      <c r="H57" s="106"/>
      <c r="I57" s="106"/>
      <c r="J57" s="108"/>
      <c r="K57" s="93" t="str">
        <f t="shared" si="0"/>
        <v/>
      </c>
      <c r="L57" s="94" t="str">
        <f t="shared" si="23"/>
        <v/>
      </c>
      <c r="M57" s="94" t="str">
        <f t="shared" si="13"/>
        <v/>
      </c>
      <c r="N57" s="95" t="str">
        <f t="shared" si="14"/>
        <v/>
      </c>
      <c r="O57" s="95" t="str">
        <f t="shared" si="15"/>
        <v/>
      </c>
      <c r="P57" s="95" t="str">
        <f t="shared" si="16"/>
        <v/>
      </c>
      <c r="Q57" s="95" t="str">
        <f t="shared" si="17"/>
        <v/>
      </c>
      <c r="R57" s="96" t="str">
        <f t="shared" si="18"/>
        <v/>
      </c>
      <c r="S57" s="96" t="str">
        <f t="shared" si="19"/>
        <v/>
      </c>
      <c r="T57" s="96" t="str">
        <f t="shared" si="20"/>
        <v/>
      </c>
      <c r="U57" s="96" t="str">
        <f t="shared" si="21"/>
        <v/>
      </c>
      <c r="V57" s="96" t="str">
        <f t="shared" si="10"/>
        <v/>
      </c>
      <c r="W57" s="97" t="str">
        <f t="shared" si="22"/>
        <v/>
      </c>
    </row>
    <row r="58" spans="1:23">
      <c r="A58" s="106"/>
      <c r="B58" s="107"/>
      <c r="C58" s="108"/>
      <c r="D58" s="108"/>
      <c r="E58" s="108"/>
      <c r="F58" s="108"/>
      <c r="G58" s="108"/>
      <c r="H58" s="106"/>
      <c r="I58" s="106"/>
      <c r="J58" s="108"/>
      <c r="K58" s="93" t="str">
        <f t="shared" si="0"/>
        <v/>
      </c>
      <c r="L58" s="94" t="str">
        <f t="shared" si="23"/>
        <v/>
      </c>
      <c r="M58" s="94" t="str">
        <f t="shared" si="13"/>
        <v/>
      </c>
      <c r="N58" s="95" t="str">
        <f t="shared" si="14"/>
        <v/>
      </c>
      <c r="O58" s="95" t="str">
        <f t="shared" si="15"/>
        <v/>
      </c>
      <c r="P58" s="95" t="str">
        <f t="shared" si="16"/>
        <v/>
      </c>
      <c r="Q58" s="95" t="str">
        <f t="shared" si="17"/>
        <v/>
      </c>
      <c r="R58" s="96" t="str">
        <f t="shared" si="18"/>
        <v/>
      </c>
      <c r="S58" s="96" t="str">
        <f t="shared" si="19"/>
        <v/>
      </c>
      <c r="T58" s="96" t="str">
        <f t="shared" si="20"/>
        <v/>
      </c>
      <c r="U58" s="96" t="str">
        <f t="shared" si="21"/>
        <v/>
      </c>
      <c r="V58" s="96" t="str">
        <f t="shared" si="10"/>
        <v/>
      </c>
      <c r="W58" s="97" t="str">
        <f t="shared" si="22"/>
        <v/>
      </c>
    </row>
    <row r="59" spans="1:23">
      <c r="A59" s="106"/>
      <c r="B59" s="107"/>
      <c r="C59" s="108"/>
      <c r="D59" s="108"/>
      <c r="E59" s="108"/>
      <c r="F59" s="108"/>
      <c r="G59" s="108"/>
      <c r="H59" s="106"/>
      <c r="I59" s="106"/>
      <c r="J59" s="108"/>
      <c r="K59" s="93" t="str">
        <f t="shared" si="0"/>
        <v/>
      </c>
      <c r="L59" s="94" t="str">
        <f t="shared" si="23"/>
        <v/>
      </c>
      <c r="M59" s="94" t="str">
        <f t="shared" si="13"/>
        <v/>
      </c>
      <c r="N59" s="95" t="str">
        <f t="shared" si="14"/>
        <v/>
      </c>
      <c r="O59" s="95" t="str">
        <f t="shared" si="15"/>
        <v/>
      </c>
      <c r="P59" s="95" t="str">
        <f t="shared" si="16"/>
        <v/>
      </c>
      <c r="Q59" s="95" t="str">
        <f t="shared" si="17"/>
        <v/>
      </c>
      <c r="R59" s="96" t="str">
        <f t="shared" si="18"/>
        <v/>
      </c>
      <c r="S59" s="96" t="str">
        <f t="shared" si="19"/>
        <v/>
      </c>
      <c r="T59" s="96" t="str">
        <f t="shared" si="20"/>
        <v/>
      </c>
      <c r="U59" s="96" t="str">
        <f t="shared" si="21"/>
        <v/>
      </c>
      <c r="V59" s="96" t="str">
        <f t="shared" si="10"/>
        <v/>
      </c>
      <c r="W59" s="97" t="str">
        <f t="shared" si="22"/>
        <v/>
      </c>
    </row>
    <row r="60" spans="1:23">
      <c r="A60" s="106"/>
      <c r="B60" s="107"/>
      <c r="C60" s="108"/>
      <c r="D60" s="108"/>
      <c r="E60" s="108"/>
      <c r="F60" s="108"/>
      <c r="G60" s="108"/>
      <c r="H60" s="106"/>
      <c r="I60" s="106"/>
      <c r="J60" s="108"/>
      <c r="K60" s="93" t="str">
        <f t="shared" si="0"/>
        <v/>
      </c>
      <c r="L60" s="94" t="str">
        <f t="shared" si="23"/>
        <v/>
      </c>
      <c r="M60" s="94" t="str">
        <f t="shared" si="13"/>
        <v/>
      </c>
      <c r="N60" s="95" t="str">
        <f t="shared" si="14"/>
        <v/>
      </c>
      <c r="O60" s="95" t="str">
        <f t="shared" si="15"/>
        <v/>
      </c>
      <c r="P60" s="95" t="str">
        <f t="shared" si="16"/>
        <v/>
      </c>
      <c r="Q60" s="95" t="str">
        <f t="shared" si="17"/>
        <v/>
      </c>
      <c r="R60" s="96" t="str">
        <f t="shared" si="18"/>
        <v/>
      </c>
      <c r="S60" s="96" t="str">
        <f t="shared" si="19"/>
        <v/>
      </c>
      <c r="T60" s="96" t="str">
        <f t="shared" si="20"/>
        <v/>
      </c>
      <c r="U60" s="96" t="str">
        <f t="shared" si="21"/>
        <v/>
      </c>
      <c r="V60" s="96" t="str">
        <f t="shared" si="10"/>
        <v/>
      </c>
      <c r="W60" s="97" t="str">
        <f t="shared" si="22"/>
        <v/>
      </c>
    </row>
    <row r="61" spans="1:23">
      <c r="A61" s="106"/>
      <c r="B61" s="107"/>
      <c r="C61" s="108"/>
      <c r="D61" s="108"/>
      <c r="E61" s="108"/>
      <c r="F61" s="108"/>
      <c r="G61" s="108"/>
      <c r="H61" s="106"/>
      <c r="I61" s="106"/>
      <c r="J61" s="108"/>
      <c r="K61" s="93" t="str">
        <f t="shared" si="0"/>
        <v/>
      </c>
      <c r="L61" s="94" t="str">
        <f t="shared" si="23"/>
        <v/>
      </c>
      <c r="M61" s="94" t="str">
        <f t="shared" si="13"/>
        <v/>
      </c>
      <c r="N61" s="95" t="str">
        <f t="shared" si="14"/>
        <v/>
      </c>
      <c r="O61" s="95" t="str">
        <f t="shared" si="15"/>
        <v/>
      </c>
      <c r="P61" s="95" t="str">
        <f t="shared" si="16"/>
        <v/>
      </c>
      <c r="Q61" s="95" t="str">
        <f t="shared" si="17"/>
        <v/>
      </c>
      <c r="R61" s="96" t="str">
        <f t="shared" si="18"/>
        <v/>
      </c>
      <c r="S61" s="96" t="str">
        <f t="shared" si="19"/>
        <v/>
      </c>
      <c r="T61" s="96" t="str">
        <f t="shared" si="20"/>
        <v/>
      </c>
      <c r="U61" s="96" t="str">
        <f t="shared" si="21"/>
        <v/>
      </c>
      <c r="V61" s="96" t="str">
        <f t="shared" si="10"/>
        <v/>
      </c>
      <c r="W61" s="97" t="str">
        <f t="shared" si="22"/>
        <v/>
      </c>
    </row>
    <row r="62" spans="1:23">
      <c r="A62" s="106"/>
      <c r="B62" s="107"/>
      <c r="C62" s="108"/>
      <c r="D62" s="108"/>
      <c r="E62" s="108"/>
      <c r="F62" s="108"/>
      <c r="G62" s="108"/>
      <c r="H62" s="106"/>
      <c r="I62" s="106"/>
      <c r="J62" s="108"/>
      <c r="K62" s="93" t="str">
        <f t="shared" si="0"/>
        <v/>
      </c>
      <c r="L62" s="94" t="str">
        <f t="shared" si="23"/>
        <v/>
      </c>
      <c r="M62" s="94" t="str">
        <f t="shared" si="13"/>
        <v/>
      </c>
      <c r="N62" s="95" t="str">
        <f t="shared" si="14"/>
        <v/>
      </c>
      <c r="O62" s="95" t="str">
        <f t="shared" si="15"/>
        <v/>
      </c>
      <c r="P62" s="95" t="str">
        <f t="shared" si="16"/>
        <v/>
      </c>
      <c r="Q62" s="95" t="str">
        <f t="shared" si="17"/>
        <v/>
      </c>
      <c r="R62" s="96" t="str">
        <f t="shared" si="18"/>
        <v/>
      </c>
      <c r="S62" s="96" t="str">
        <f t="shared" si="19"/>
        <v/>
      </c>
      <c r="T62" s="96" t="str">
        <f t="shared" si="20"/>
        <v/>
      </c>
      <c r="U62" s="96" t="str">
        <f t="shared" si="21"/>
        <v/>
      </c>
      <c r="V62" s="96" t="str">
        <f t="shared" si="10"/>
        <v/>
      </c>
      <c r="W62" s="97" t="str">
        <f t="shared" si="22"/>
        <v/>
      </c>
    </row>
    <row r="63" spans="1:23">
      <c r="A63" s="106"/>
      <c r="B63" s="107"/>
      <c r="C63" s="108"/>
      <c r="D63" s="108"/>
      <c r="E63" s="108"/>
      <c r="F63" s="108"/>
      <c r="G63" s="108"/>
      <c r="H63" s="106"/>
      <c r="I63" s="106"/>
      <c r="J63" s="108"/>
      <c r="K63" s="93" t="str">
        <f t="shared" si="0"/>
        <v/>
      </c>
      <c r="L63" s="94" t="str">
        <f t="shared" si="23"/>
        <v/>
      </c>
      <c r="M63" s="94" t="str">
        <f t="shared" si="13"/>
        <v/>
      </c>
      <c r="N63" s="95" t="str">
        <f t="shared" si="14"/>
        <v/>
      </c>
      <c r="O63" s="95" t="str">
        <f t="shared" si="15"/>
        <v/>
      </c>
      <c r="P63" s="95" t="str">
        <f t="shared" si="16"/>
        <v/>
      </c>
      <c r="Q63" s="95" t="str">
        <f t="shared" si="17"/>
        <v/>
      </c>
      <c r="R63" s="96" t="str">
        <f t="shared" si="18"/>
        <v/>
      </c>
      <c r="S63" s="96" t="str">
        <f t="shared" si="19"/>
        <v/>
      </c>
      <c r="T63" s="96" t="str">
        <f t="shared" si="20"/>
        <v/>
      </c>
      <c r="U63" s="96" t="str">
        <f t="shared" si="21"/>
        <v/>
      </c>
      <c r="V63" s="96" t="str">
        <f t="shared" si="10"/>
        <v/>
      </c>
      <c r="W63" s="97" t="str">
        <f t="shared" si="22"/>
        <v/>
      </c>
    </row>
    <row r="64" spans="1:23">
      <c r="A64" s="106"/>
      <c r="B64" s="107"/>
      <c r="C64" s="108"/>
      <c r="D64" s="108"/>
      <c r="E64" s="108"/>
      <c r="F64" s="108"/>
      <c r="G64" s="108"/>
      <c r="H64" s="106"/>
      <c r="I64" s="106"/>
      <c r="J64" s="108"/>
      <c r="K64" s="93" t="str">
        <f t="shared" si="0"/>
        <v/>
      </c>
      <c r="L64" s="94" t="str">
        <f t="shared" si="23"/>
        <v/>
      </c>
      <c r="M64" s="94" t="str">
        <f t="shared" si="13"/>
        <v/>
      </c>
      <c r="N64" s="95" t="str">
        <f t="shared" si="14"/>
        <v/>
      </c>
      <c r="O64" s="95" t="str">
        <f t="shared" si="15"/>
        <v/>
      </c>
      <c r="P64" s="95" t="str">
        <f t="shared" si="16"/>
        <v/>
      </c>
      <c r="Q64" s="95" t="str">
        <f t="shared" si="17"/>
        <v/>
      </c>
      <c r="R64" s="96" t="str">
        <f t="shared" si="18"/>
        <v/>
      </c>
      <c r="S64" s="96" t="str">
        <f t="shared" si="19"/>
        <v/>
      </c>
      <c r="T64" s="96" t="str">
        <f t="shared" si="20"/>
        <v/>
      </c>
      <c r="U64" s="96" t="str">
        <f t="shared" si="21"/>
        <v/>
      </c>
      <c r="V64" s="96" t="str">
        <f t="shared" si="10"/>
        <v/>
      </c>
      <c r="W64" s="97" t="str">
        <f t="shared" si="22"/>
        <v/>
      </c>
    </row>
    <row r="65" spans="1:23">
      <c r="A65" s="106"/>
      <c r="B65" s="107"/>
      <c r="C65" s="108"/>
      <c r="D65" s="108"/>
      <c r="E65" s="108"/>
      <c r="F65" s="108"/>
      <c r="G65" s="108"/>
      <c r="H65" s="106"/>
      <c r="I65" s="106"/>
      <c r="J65" s="108"/>
      <c r="K65" s="93" t="str">
        <f t="shared" si="0"/>
        <v/>
      </c>
      <c r="L65" s="94" t="str">
        <f t="shared" si="23"/>
        <v/>
      </c>
      <c r="M65" s="94" t="str">
        <f t="shared" si="13"/>
        <v/>
      </c>
      <c r="N65" s="95" t="str">
        <f t="shared" si="14"/>
        <v/>
      </c>
      <c r="O65" s="95" t="str">
        <f t="shared" si="15"/>
        <v/>
      </c>
      <c r="P65" s="95" t="str">
        <f t="shared" si="16"/>
        <v/>
      </c>
      <c r="Q65" s="95" t="str">
        <f t="shared" si="17"/>
        <v/>
      </c>
      <c r="R65" s="96" t="str">
        <f t="shared" si="18"/>
        <v/>
      </c>
      <c r="S65" s="96" t="str">
        <f t="shared" si="19"/>
        <v/>
      </c>
      <c r="T65" s="96" t="str">
        <f t="shared" si="20"/>
        <v/>
      </c>
      <c r="U65" s="96" t="str">
        <f t="shared" si="21"/>
        <v/>
      </c>
      <c r="V65" s="96" t="str">
        <f t="shared" si="10"/>
        <v/>
      </c>
      <c r="W65" s="97" t="str">
        <f t="shared" si="22"/>
        <v/>
      </c>
    </row>
    <row r="66" spans="1:23">
      <c r="A66" s="106"/>
      <c r="B66" s="107"/>
      <c r="C66" s="108"/>
      <c r="D66" s="108"/>
      <c r="E66" s="108"/>
      <c r="F66" s="108"/>
      <c r="G66" s="108"/>
      <c r="H66" s="106"/>
      <c r="I66" s="106"/>
      <c r="J66" s="108"/>
      <c r="K66" s="93" t="str">
        <f t="shared" si="0"/>
        <v/>
      </c>
      <c r="L66" s="94" t="str">
        <f t="shared" si="23"/>
        <v/>
      </c>
      <c r="M66" s="94" t="str">
        <f t="shared" si="13"/>
        <v/>
      </c>
      <c r="N66" s="95" t="str">
        <f t="shared" si="14"/>
        <v/>
      </c>
      <c r="O66" s="95" t="str">
        <f t="shared" si="15"/>
        <v/>
      </c>
      <c r="P66" s="95" t="str">
        <f t="shared" si="16"/>
        <v/>
      </c>
      <c r="Q66" s="95" t="str">
        <f t="shared" si="17"/>
        <v/>
      </c>
      <c r="R66" s="96" t="str">
        <f t="shared" si="18"/>
        <v/>
      </c>
      <c r="S66" s="96" t="str">
        <f t="shared" si="19"/>
        <v/>
      </c>
      <c r="T66" s="96" t="str">
        <f t="shared" si="20"/>
        <v/>
      </c>
      <c r="U66" s="96" t="str">
        <f t="shared" si="21"/>
        <v/>
      </c>
      <c r="V66" s="96" t="str">
        <f t="shared" si="10"/>
        <v/>
      </c>
      <c r="W66" s="97" t="str">
        <f t="shared" si="22"/>
        <v/>
      </c>
    </row>
    <row r="67" spans="1:23">
      <c r="A67" s="106"/>
      <c r="B67" s="107"/>
      <c r="C67" s="108"/>
      <c r="D67" s="108"/>
      <c r="E67" s="108"/>
      <c r="F67" s="108"/>
      <c r="G67" s="108"/>
      <c r="H67" s="106"/>
      <c r="I67" s="106"/>
      <c r="J67" s="108"/>
      <c r="K67" s="93" t="str">
        <f t="shared" si="0"/>
        <v/>
      </c>
      <c r="L67" s="94" t="str">
        <f t="shared" si="23"/>
        <v/>
      </c>
      <c r="M67" s="94" t="str">
        <f t="shared" si="13"/>
        <v/>
      </c>
      <c r="N67" s="95" t="str">
        <f t="shared" si="14"/>
        <v/>
      </c>
      <c r="O67" s="95" t="str">
        <f t="shared" si="15"/>
        <v/>
      </c>
      <c r="P67" s="95" t="str">
        <f t="shared" si="16"/>
        <v/>
      </c>
      <c r="Q67" s="95" t="str">
        <f t="shared" si="17"/>
        <v/>
      </c>
      <c r="R67" s="96" t="str">
        <f t="shared" si="18"/>
        <v/>
      </c>
      <c r="S67" s="96" t="str">
        <f t="shared" si="19"/>
        <v/>
      </c>
      <c r="T67" s="96" t="str">
        <f t="shared" si="20"/>
        <v/>
      </c>
      <c r="U67" s="96" t="str">
        <f t="shared" si="21"/>
        <v/>
      </c>
      <c r="V67" s="96" t="str">
        <f t="shared" si="10"/>
        <v/>
      </c>
      <c r="W67" s="97" t="str">
        <f t="shared" si="22"/>
        <v/>
      </c>
    </row>
    <row r="68" spans="1:23">
      <c r="A68" s="106"/>
      <c r="B68" s="107"/>
      <c r="C68" s="108"/>
      <c r="D68" s="108"/>
      <c r="E68" s="108"/>
      <c r="F68" s="108"/>
      <c r="G68" s="108"/>
      <c r="H68" s="106"/>
      <c r="I68" s="106"/>
      <c r="J68" s="108"/>
      <c r="K68" s="93" t="str">
        <f t="shared" ref="K68:K119" si="24">IF(ISNUMBER(H68),10^H68,"")</f>
        <v/>
      </c>
      <c r="L68" s="94" t="str">
        <f t="shared" si="23"/>
        <v/>
      </c>
      <c r="M68" s="94" t="str">
        <f t="shared" ref="M68:M99" si="25">IF($K68="","",IF($K68&lt;=$D68,6,IF($K68&lt;=$E68,4,IF($K68&lt;=$F68,3,IF($K68&lt;=$G68,2,IF(ISNUMBER($K68),1,0))))))</f>
        <v/>
      </c>
      <c r="N68" s="95" t="str">
        <f t="shared" ref="N68:N99" si="26">IF(I68=0,"",IF(J68&lt;4,"",IF(AND($I68&lt;10^-9,$M68=1),0,NORMSDIST(($H68-LOG(D68))/($I68/SQRT($J68))))))</f>
        <v/>
      </c>
      <c r="O68" s="95" t="str">
        <f t="shared" ref="O68:O99" si="27">IF(I68=0,"",IF(J68&lt;4,"",IF(AND($I68&lt;10^-9,$M68=1),0,NORMSDIST(($H68-LOG(E68))/($I68/SQRT($J68))))))</f>
        <v/>
      </c>
      <c r="P68" s="95" t="str">
        <f t="shared" ref="P68:P99" si="28">IF(I68=0,"",IF(J68&lt;4,"",IF(AND($I68&lt;10^-9,$M68=1),0,NORMSDIST(($H68-LOG(F68))/($I68/SQRT($J68))))))</f>
        <v/>
      </c>
      <c r="Q68" s="95" t="str">
        <f t="shared" ref="Q68:Q99" si="29">IF(I68=0,"",IF(J68&lt;4,"",IF(AND($I68&lt;10^-9,$M68=1),0,NORMSDIST(($H68-LOG(G68))/($I68/SQRT($J68))))))</f>
        <v/>
      </c>
      <c r="R68" s="96" t="str">
        <f t="shared" ref="R68:R99" si="30">IF(I68=0,"",IF(J68&lt;4,"",1-N68))</f>
        <v/>
      </c>
      <c r="S68" s="96" t="str">
        <f t="shared" ref="S68:S99" si="31">IF(I68=0,"",IF(J68&lt;4,"",N68-O68))</f>
        <v/>
      </c>
      <c r="T68" s="96" t="str">
        <f t="shared" ref="T68:T99" si="32">IF(I68=0,"",IF(J68&lt;4,"",O68-P68))</f>
        <v/>
      </c>
      <c r="U68" s="96" t="str">
        <f t="shared" ref="U68:U99" si="33">IF(I68=0,"",IF(J68&lt;4,"",P68-Q68))</f>
        <v/>
      </c>
      <c r="V68" s="96" t="str">
        <f t="shared" ref="V68:V119" si="34">Q68</f>
        <v/>
      </c>
      <c r="W68" s="97" t="str">
        <f t="shared" ref="W68:W99" si="35">IF(A68="","",SUM(R68:V68)=1)</f>
        <v/>
      </c>
    </row>
    <row r="69" spans="1:23">
      <c r="A69" s="106"/>
      <c r="B69" s="107"/>
      <c r="C69" s="108"/>
      <c r="D69" s="108"/>
      <c r="E69" s="108"/>
      <c r="F69" s="108"/>
      <c r="G69" s="108"/>
      <c r="H69" s="106"/>
      <c r="I69" s="106"/>
      <c r="J69" s="108"/>
      <c r="K69" s="93" t="str">
        <f t="shared" si="24"/>
        <v/>
      </c>
      <c r="L69" s="94" t="str">
        <f t="shared" ref="L69:L100" si="36">IF($K69="","",IF($K69&lt;=$D69,"H",IF($K69&lt;=$E69,"G",IF($K69&lt;=$F69,"M",IF($K69&lt;=$G69,"P",IF(ISNUMBER($K69),"B","No Data"))))))</f>
        <v/>
      </c>
      <c r="M69" s="94" t="str">
        <f t="shared" si="25"/>
        <v/>
      </c>
      <c r="N69" s="95" t="str">
        <f t="shared" si="26"/>
        <v/>
      </c>
      <c r="O69" s="95" t="str">
        <f t="shared" si="27"/>
        <v/>
      </c>
      <c r="P69" s="95" t="str">
        <f t="shared" si="28"/>
        <v/>
      </c>
      <c r="Q69" s="95" t="str">
        <f t="shared" si="29"/>
        <v/>
      </c>
      <c r="R69" s="96" t="str">
        <f t="shared" si="30"/>
        <v/>
      </c>
      <c r="S69" s="96" t="str">
        <f t="shared" si="31"/>
        <v/>
      </c>
      <c r="T69" s="96" t="str">
        <f t="shared" si="32"/>
        <v/>
      </c>
      <c r="U69" s="96" t="str">
        <f t="shared" si="33"/>
        <v/>
      </c>
      <c r="V69" s="96" t="str">
        <f t="shared" si="34"/>
        <v/>
      </c>
      <c r="W69" s="97" t="str">
        <f t="shared" si="35"/>
        <v/>
      </c>
    </row>
    <row r="70" spans="1:23">
      <c r="A70" s="106"/>
      <c r="B70" s="107"/>
      <c r="C70" s="108"/>
      <c r="D70" s="108"/>
      <c r="E70" s="108"/>
      <c r="F70" s="108"/>
      <c r="G70" s="108"/>
      <c r="H70" s="106"/>
      <c r="I70" s="106"/>
      <c r="J70" s="108"/>
      <c r="K70" s="93" t="str">
        <f t="shared" si="24"/>
        <v/>
      </c>
      <c r="L70" s="94" t="str">
        <f t="shared" si="36"/>
        <v/>
      </c>
      <c r="M70" s="94" t="str">
        <f t="shared" si="25"/>
        <v/>
      </c>
      <c r="N70" s="95" t="str">
        <f t="shared" si="26"/>
        <v/>
      </c>
      <c r="O70" s="95" t="str">
        <f t="shared" si="27"/>
        <v/>
      </c>
      <c r="P70" s="95" t="str">
        <f t="shared" si="28"/>
        <v/>
      </c>
      <c r="Q70" s="95" t="str">
        <f t="shared" si="29"/>
        <v/>
      </c>
      <c r="R70" s="96" t="str">
        <f t="shared" si="30"/>
        <v/>
      </c>
      <c r="S70" s="96" t="str">
        <f t="shared" si="31"/>
        <v/>
      </c>
      <c r="T70" s="96" t="str">
        <f t="shared" si="32"/>
        <v/>
      </c>
      <c r="U70" s="96" t="str">
        <f t="shared" si="33"/>
        <v/>
      </c>
      <c r="V70" s="96" t="str">
        <f t="shared" si="34"/>
        <v/>
      </c>
      <c r="W70" s="97" t="str">
        <f t="shared" si="35"/>
        <v/>
      </c>
    </row>
    <row r="71" spans="1:23">
      <c r="A71" s="106"/>
      <c r="B71" s="107"/>
      <c r="C71" s="108"/>
      <c r="D71" s="108"/>
      <c r="E71" s="108"/>
      <c r="F71" s="108"/>
      <c r="G71" s="108"/>
      <c r="H71" s="106"/>
      <c r="I71" s="106"/>
      <c r="J71" s="108"/>
      <c r="K71" s="93" t="str">
        <f t="shared" si="24"/>
        <v/>
      </c>
      <c r="L71" s="94" t="str">
        <f t="shared" si="36"/>
        <v/>
      </c>
      <c r="M71" s="94" t="str">
        <f t="shared" si="25"/>
        <v/>
      </c>
      <c r="N71" s="95" t="str">
        <f t="shared" si="26"/>
        <v/>
      </c>
      <c r="O71" s="95" t="str">
        <f t="shared" si="27"/>
        <v/>
      </c>
      <c r="P71" s="95" t="str">
        <f t="shared" si="28"/>
        <v/>
      </c>
      <c r="Q71" s="95" t="str">
        <f t="shared" si="29"/>
        <v/>
      </c>
      <c r="R71" s="96" t="str">
        <f t="shared" si="30"/>
        <v/>
      </c>
      <c r="S71" s="96" t="str">
        <f t="shared" si="31"/>
        <v/>
      </c>
      <c r="T71" s="96" t="str">
        <f t="shared" si="32"/>
        <v/>
      </c>
      <c r="U71" s="96" t="str">
        <f t="shared" si="33"/>
        <v/>
      </c>
      <c r="V71" s="96" t="str">
        <f t="shared" si="34"/>
        <v/>
      </c>
      <c r="W71" s="97" t="str">
        <f t="shared" si="35"/>
        <v/>
      </c>
    </row>
    <row r="72" spans="1:23">
      <c r="A72" s="106"/>
      <c r="B72" s="107"/>
      <c r="C72" s="108"/>
      <c r="D72" s="108"/>
      <c r="E72" s="108"/>
      <c r="F72" s="108"/>
      <c r="G72" s="108"/>
      <c r="H72" s="106"/>
      <c r="I72" s="106"/>
      <c r="J72" s="108"/>
      <c r="K72" s="93" t="str">
        <f t="shared" si="24"/>
        <v/>
      </c>
      <c r="L72" s="94" t="str">
        <f t="shared" si="36"/>
        <v/>
      </c>
      <c r="M72" s="94" t="str">
        <f t="shared" si="25"/>
        <v/>
      </c>
      <c r="N72" s="95" t="str">
        <f t="shared" si="26"/>
        <v/>
      </c>
      <c r="O72" s="95" t="str">
        <f t="shared" si="27"/>
        <v/>
      </c>
      <c r="P72" s="95" t="str">
        <f t="shared" si="28"/>
        <v/>
      </c>
      <c r="Q72" s="95" t="str">
        <f t="shared" si="29"/>
        <v/>
      </c>
      <c r="R72" s="96" t="str">
        <f t="shared" si="30"/>
        <v/>
      </c>
      <c r="S72" s="96" t="str">
        <f t="shared" si="31"/>
        <v/>
      </c>
      <c r="T72" s="96" t="str">
        <f t="shared" si="32"/>
        <v/>
      </c>
      <c r="U72" s="96" t="str">
        <f t="shared" si="33"/>
        <v/>
      </c>
      <c r="V72" s="96" t="str">
        <f t="shared" si="34"/>
        <v/>
      </c>
      <c r="W72" s="97" t="str">
        <f t="shared" si="35"/>
        <v/>
      </c>
    </row>
    <row r="73" spans="1:23">
      <c r="A73" s="106"/>
      <c r="B73" s="107"/>
      <c r="C73" s="108"/>
      <c r="D73" s="108"/>
      <c r="E73" s="108"/>
      <c r="F73" s="108"/>
      <c r="G73" s="108"/>
      <c r="H73" s="106"/>
      <c r="I73" s="106"/>
      <c r="J73" s="108"/>
      <c r="K73" s="93" t="str">
        <f t="shared" si="24"/>
        <v/>
      </c>
      <c r="L73" s="94" t="str">
        <f t="shared" si="36"/>
        <v/>
      </c>
      <c r="M73" s="94" t="str">
        <f t="shared" si="25"/>
        <v/>
      </c>
      <c r="N73" s="95" t="str">
        <f t="shared" si="26"/>
        <v/>
      </c>
      <c r="O73" s="95" t="str">
        <f t="shared" si="27"/>
        <v/>
      </c>
      <c r="P73" s="95" t="str">
        <f t="shared" si="28"/>
        <v/>
      </c>
      <c r="Q73" s="95" t="str">
        <f t="shared" si="29"/>
        <v/>
      </c>
      <c r="R73" s="96" t="str">
        <f t="shared" si="30"/>
        <v/>
      </c>
      <c r="S73" s="96" t="str">
        <f t="shared" si="31"/>
        <v/>
      </c>
      <c r="T73" s="96" t="str">
        <f t="shared" si="32"/>
        <v/>
      </c>
      <c r="U73" s="96" t="str">
        <f t="shared" si="33"/>
        <v/>
      </c>
      <c r="V73" s="96" t="str">
        <f t="shared" si="34"/>
        <v/>
      </c>
      <c r="W73" s="97" t="str">
        <f t="shared" si="35"/>
        <v/>
      </c>
    </row>
    <row r="74" spans="1:23">
      <c r="A74" s="106"/>
      <c r="B74" s="107"/>
      <c r="C74" s="108"/>
      <c r="D74" s="108"/>
      <c r="E74" s="108"/>
      <c r="F74" s="108"/>
      <c r="G74" s="108"/>
      <c r="H74" s="106"/>
      <c r="I74" s="106"/>
      <c r="J74" s="108"/>
      <c r="K74" s="93" t="str">
        <f t="shared" si="24"/>
        <v/>
      </c>
      <c r="L74" s="94" t="str">
        <f t="shared" si="36"/>
        <v/>
      </c>
      <c r="M74" s="94" t="str">
        <f t="shared" si="25"/>
        <v/>
      </c>
      <c r="N74" s="95" t="str">
        <f t="shared" si="26"/>
        <v/>
      </c>
      <c r="O74" s="95" t="str">
        <f t="shared" si="27"/>
        <v/>
      </c>
      <c r="P74" s="95" t="str">
        <f t="shared" si="28"/>
        <v/>
      </c>
      <c r="Q74" s="95" t="str">
        <f t="shared" si="29"/>
        <v/>
      </c>
      <c r="R74" s="96" t="str">
        <f t="shared" si="30"/>
        <v/>
      </c>
      <c r="S74" s="96" t="str">
        <f t="shared" si="31"/>
        <v/>
      </c>
      <c r="T74" s="96" t="str">
        <f t="shared" si="32"/>
        <v/>
      </c>
      <c r="U74" s="96" t="str">
        <f t="shared" si="33"/>
        <v/>
      </c>
      <c r="V74" s="96" t="str">
        <f t="shared" si="34"/>
        <v/>
      </c>
      <c r="W74" s="97" t="str">
        <f t="shared" si="35"/>
        <v/>
      </c>
    </row>
    <row r="75" spans="1:23">
      <c r="A75" s="106"/>
      <c r="B75" s="107"/>
      <c r="C75" s="108"/>
      <c r="D75" s="108"/>
      <c r="E75" s="108"/>
      <c r="F75" s="108"/>
      <c r="G75" s="108"/>
      <c r="H75" s="106"/>
      <c r="I75" s="106"/>
      <c r="J75" s="108"/>
      <c r="K75" s="93" t="str">
        <f t="shared" si="24"/>
        <v/>
      </c>
      <c r="L75" s="94" t="str">
        <f t="shared" si="36"/>
        <v/>
      </c>
      <c r="M75" s="94" t="str">
        <f t="shared" si="25"/>
        <v/>
      </c>
      <c r="N75" s="95" t="str">
        <f t="shared" si="26"/>
        <v/>
      </c>
      <c r="O75" s="95" t="str">
        <f t="shared" si="27"/>
        <v/>
      </c>
      <c r="P75" s="95" t="str">
        <f t="shared" si="28"/>
        <v/>
      </c>
      <c r="Q75" s="95" t="str">
        <f t="shared" si="29"/>
        <v/>
      </c>
      <c r="R75" s="96" t="str">
        <f t="shared" si="30"/>
        <v/>
      </c>
      <c r="S75" s="96" t="str">
        <f t="shared" si="31"/>
        <v/>
      </c>
      <c r="T75" s="96" t="str">
        <f t="shared" si="32"/>
        <v/>
      </c>
      <c r="U75" s="96" t="str">
        <f t="shared" si="33"/>
        <v/>
      </c>
      <c r="V75" s="96" t="str">
        <f t="shared" si="34"/>
        <v/>
      </c>
      <c r="W75" s="97" t="str">
        <f t="shared" si="35"/>
        <v/>
      </c>
    </row>
    <row r="76" spans="1:23">
      <c r="A76" s="106"/>
      <c r="B76" s="107"/>
      <c r="C76" s="108"/>
      <c r="D76" s="108"/>
      <c r="E76" s="108"/>
      <c r="F76" s="108"/>
      <c r="G76" s="108"/>
      <c r="H76" s="106"/>
      <c r="I76" s="106"/>
      <c r="J76" s="108"/>
      <c r="K76" s="93" t="str">
        <f t="shared" si="24"/>
        <v/>
      </c>
      <c r="L76" s="94" t="str">
        <f t="shared" si="36"/>
        <v/>
      </c>
      <c r="M76" s="94" t="str">
        <f t="shared" si="25"/>
        <v/>
      </c>
      <c r="N76" s="95" t="str">
        <f t="shared" si="26"/>
        <v/>
      </c>
      <c r="O76" s="95" t="str">
        <f t="shared" si="27"/>
        <v/>
      </c>
      <c r="P76" s="95" t="str">
        <f t="shared" si="28"/>
        <v/>
      </c>
      <c r="Q76" s="95" t="str">
        <f t="shared" si="29"/>
        <v/>
      </c>
      <c r="R76" s="96" t="str">
        <f t="shared" si="30"/>
        <v/>
      </c>
      <c r="S76" s="96" t="str">
        <f t="shared" si="31"/>
        <v/>
      </c>
      <c r="T76" s="96" t="str">
        <f t="shared" si="32"/>
        <v/>
      </c>
      <c r="U76" s="96" t="str">
        <f t="shared" si="33"/>
        <v/>
      </c>
      <c r="V76" s="96" t="str">
        <f t="shared" si="34"/>
        <v/>
      </c>
      <c r="W76" s="97" t="str">
        <f t="shared" si="35"/>
        <v/>
      </c>
    </row>
    <row r="77" spans="1:23">
      <c r="A77" s="106"/>
      <c r="B77" s="107"/>
      <c r="C77" s="108"/>
      <c r="D77" s="108"/>
      <c r="E77" s="108"/>
      <c r="F77" s="108"/>
      <c r="G77" s="108"/>
      <c r="H77" s="106"/>
      <c r="I77" s="106"/>
      <c r="J77" s="108"/>
      <c r="K77" s="93" t="str">
        <f t="shared" si="24"/>
        <v/>
      </c>
      <c r="L77" s="94" t="str">
        <f t="shared" si="36"/>
        <v/>
      </c>
      <c r="M77" s="94" t="str">
        <f t="shared" si="25"/>
        <v/>
      </c>
      <c r="N77" s="95" t="str">
        <f t="shared" si="26"/>
        <v/>
      </c>
      <c r="O77" s="95" t="str">
        <f t="shared" si="27"/>
        <v/>
      </c>
      <c r="P77" s="95" t="str">
        <f t="shared" si="28"/>
        <v/>
      </c>
      <c r="Q77" s="95" t="str">
        <f t="shared" si="29"/>
        <v/>
      </c>
      <c r="R77" s="96" t="str">
        <f t="shared" si="30"/>
        <v/>
      </c>
      <c r="S77" s="96" t="str">
        <f t="shared" si="31"/>
        <v/>
      </c>
      <c r="T77" s="96" t="str">
        <f t="shared" si="32"/>
        <v/>
      </c>
      <c r="U77" s="96" t="str">
        <f t="shared" si="33"/>
        <v/>
      </c>
      <c r="V77" s="96" t="str">
        <f t="shared" si="34"/>
        <v/>
      </c>
      <c r="W77" s="97" t="str">
        <f t="shared" si="35"/>
        <v/>
      </c>
    </row>
    <row r="78" spans="1:23">
      <c r="A78" s="106"/>
      <c r="B78" s="107"/>
      <c r="C78" s="108"/>
      <c r="D78" s="108"/>
      <c r="E78" s="108"/>
      <c r="F78" s="108"/>
      <c r="G78" s="108"/>
      <c r="H78" s="106"/>
      <c r="I78" s="106"/>
      <c r="J78" s="108"/>
      <c r="K78" s="93" t="str">
        <f t="shared" si="24"/>
        <v/>
      </c>
      <c r="L78" s="94" t="str">
        <f t="shared" si="36"/>
        <v/>
      </c>
      <c r="M78" s="94" t="str">
        <f t="shared" si="25"/>
        <v/>
      </c>
      <c r="N78" s="95" t="str">
        <f t="shared" si="26"/>
        <v/>
      </c>
      <c r="O78" s="95" t="str">
        <f t="shared" si="27"/>
        <v/>
      </c>
      <c r="P78" s="95" t="str">
        <f t="shared" si="28"/>
        <v/>
      </c>
      <c r="Q78" s="95" t="str">
        <f t="shared" si="29"/>
        <v/>
      </c>
      <c r="R78" s="96" t="str">
        <f t="shared" si="30"/>
        <v/>
      </c>
      <c r="S78" s="96" t="str">
        <f t="shared" si="31"/>
        <v/>
      </c>
      <c r="T78" s="96" t="str">
        <f t="shared" si="32"/>
        <v/>
      </c>
      <c r="U78" s="96" t="str">
        <f t="shared" si="33"/>
        <v/>
      </c>
      <c r="V78" s="96" t="str">
        <f t="shared" si="34"/>
        <v/>
      </c>
      <c r="W78" s="97" t="str">
        <f t="shared" si="35"/>
        <v/>
      </c>
    </row>
    <row r="79" spans="1:23">
      <c r="A79" s="106"/>
      <c r="B79" s="107"/>
      <c r="C79" s="108"/>
      <c r="D79" s="108"/>
      <c r="E79" s="108"/>
      <c r="F79" s="108"/>
      <c r="G79" s="108"/>
      <c r="H79" s="106"/>
      <c r="I79" s="106"/>
      <c r="J79" s="108"/>
      <c r="K79" s="93" t="str">
        <f t="shared" si="24"/>
        <v/>
      </c>
      <c r="L79" s="94" t="str">
        <f t="shared" si="36"/>
        <v/>
      </c>
      <c r="M79" s="94" t="str">
        <f t="shared" si="25"/>
        <v/>
      </c>
      <c r="N79" s="95" t="str">
        <f t="shared" si="26"/>
        <v/>
      </c>
      <c r="O79" s="95" t="str">
        <f t="shared" si="27"/>
        <v/>
      </c>
      <c r="P79" s="95" t="str">
        <f t="shared" si="28"/>
        <v/>
      </c>
      <c r="Q79" s="95" t="str">
        <f t="shared" si="29"/>
        <v/>
      </c>
      <c r="R79" s="96" t="str">
        <f t="shared" si="30"/>
        <v/>
      </c>
      <c r="S79" s="96" t="str">
        <f t="shared" si="31"/>
        <v/>
      </c>
      <c r="T79" s="96" t="str">
        <f t="shared" si="32"/>
        <v/>
      </c>
      <c r="U79" s="96" t="str">
        <f t="shared" si="33"/>
        <v/>
      </c>
      <c r="V79" s="96" t="str">
        <f t="shared" si="34"/>
        <v/>
      </c>
      <c r="W79" s="97" t="str">
        <f t="shared" si="35"/>
        <v/>
      </c>
    </row>
    <row r="80" spans="1:23">
      <c r="A80" s="106"/>
      <c r="B80" s="107"/>
      <c r="C80" s="108"/>
      <c r="D80" s="108"/>
      <c r="E80" s="108"/>
      <c r="F80" s="108"/>
      <c r="G80" s="108"/>
      <c r="H80" s="106"/>
      <c r="I80" s="106"/>
      <c r="J80" s="108"/>
      <c r="K80" s="93" t="str">
        <f t="shared" si="24"/>
        <v/>
      </c>
      <c r="L80" s="94" t="str">
        <f t="shared" si="36"/>
        <v/>
      </c>
      <c r="M80" s="94" t="str">
        <f t="shared" si="25"/>
        <v/>
      </c>
      <c r="N80" s="95" t="str">
        <f t="shared" si="26"/>
        <v/>
      </c>
      <c r="O80" s="95" t="str">
        <f t="shared" si="27"/>
        <v/>
      </c>
      <c r="P80" s="95" t="str">
        <f t="shared" si="28"/>
        <v/>
      </c>
      <c r="Q80" s="95" t="str">
        <f t="shared" si="29"/>
        <v/>
      </c>
      <c r="R80" s="96" t="str">
        <f t="shared" si="30"/>
        <v/>
      </c>
      <c r="S80" s="96" t="str">
        <f t="shared" si="31"/>
        <v/>
      </c>
      <c r="T80" s="96" t="str">
        <f t="shared" si="32"/>
        <v/>
      </c>
      <c r="U80" s="96" t="str">
        <f t="shared" si="33"/>
        <v/>
      </c>
      <c r="V80" s="96" t="str">
        <f t="shared" si="34"/>
        <v/>
      </c>
      <c r="W80" s="97" t="str">
        <f t="shared" si="35"/>
        <v/>
      </c>
    </row>
    <row r="81" spans="1:23">
      <c r="A81" s="106"/>
      <c r="B81" s="107"/>
      <c r="C81" s="108"/>
      <c r="D81" s="108"/>
      <c r="E81" s="108"/>
      <c r="F81" s="108"/>
      <c r="G81" s="108"/>
      <c r="H81" s="106"/>
      <c r="I81" s="106"/>
      <c r="J81" s="108"/>
      <c r="K81" s="93" t="str">
        <f t="shared" si="24"/>
        <v/>
      </c>
      <c r="L81" s="94" t="str">
        <f t="shared" si="36"/>
        <v/>
      </c>
      <c r="M81" s="94" t="str">
        <f t="shared" si="25"/>
        <v/>
      </c>
      <c r="N81" s="95" t="str">
        <f t="shared" si="26"/>
        <v/>
      </c>
      <c r="O81" s="95" t="str">
        <f t="shared" si="27"/>
        <v/>
      </c>
      <c r="P81" s="95" t="str">
        <f t="shared" si="28"/>
        <v/>
      </c>
      <c r="Q81" s="95" t="str">
        <f t="shared" si="29"/>
        <v/>
      </c>
      <c r="R81" s="96" t="str">
        <f t="shared" si="30"/>
        <v/>
      </c>
      <c r="S81" s="96" t="str">
        <f t="shared" si="31"/>
        <v/>
      </c>
      <c r="T81" s="96" t="str">
        <f t="shared" si="32"/>
        <v/>
      </c>
      <c r="U81" s="96" t="str">
        <f t="shared" si="33"/>
        <v/>
      </c>
      <c r="V81" s="96" t="str">
        <f t="shared" si="34"/>
        <v/>
      </c>
      <c r="W81" s="97" t="str">
        <f t="shared" si="35"/>
        <v/>
      </c>
    </row>
    <row r="82" spans="1:23">
      <c r="A82" s="106"/>
      <c r="B82" s="107"/>
      <c r="C82" s="108"/>
      <c r="D82" s="108"/>
      <c r="E82" s="108"/>
      <c r="F82" s="108"/>
      <c r="G82" s="108"/>
      <c r="H82" s="106"/>
      <c r="I82" s="106"/>
      <c r="J82" s="108"/>
      <c r="K82" s="93" t="str">
        <f t="shared" si="24"/>
        <v/>
      </c>
      <c r="L82" s="94" t="str">
        <f t="shared" si="36"/>
        <v/>
      </c>
      <c r="M82" s="94" t="str">
        <f t="shared" si="25"/>
        <v/>
      </c>
      <c r="N82" s="95" t="str">
        <f t="shared" si="26"/>
        <v/>
      </c>
      <c r="O82" s="95" t="str">
        <f t="shared" si="27"/>
        <v/>
      </c>
      <c r="P82" s="95" t="str">
        <f t="shared" si="28"/>
        <v/>
      </c>
      <c r="Q82" s="95" t="str">
        <f t="shared" si="29"/>
        <v/>
      </c>
      <c r="R82" s="96" t="str">
        <f t="shared" si="30"/>
        <v/>
      </c>
      <c r="S82" s="96" t="str">
        <f t="shared" si="31"/>
        <v/>
      </c>
      <c r="T82" s="96" t="str">
        <f t="shared" si="32"/>
        <v/>
      </c>
      <c r="U82" s="96" t="str">
        <f t="shared" si="33"/>
        <v/>
      </c>
      <c r="V82" s="96" t="str">
        <f t="shared" si="34"/>
        <v/>
      </c>
      <c r="W82" s="97" t="str">
        <f t="shared" si="35"/>
        <v/>
      </c>
    </row>
    <row r="83" spans="1:23">
      <c r="A83" s="106"/>
      <c r="B83" s="107"/>
      <c r="C83" s="108"/>
      <c r="D83" s="108"/>
      <c r="E83" s="108"/>
      <c r="F83" s="108"/>
      <c r="G83" s="108"/>
      <c r="H83" s="106"/>
      <c r="I83" s="106"/>
      <c r="J83" s="108"/>
      <c r="K83" s="93" t="str">
        <f t="shared" si="24"/>
        <v/>
      </c>
      <c r="L83" s="94" t="str">
        <f t="shared" si="36"/>
        <v/>
      </c>
      <c r="M83" s="94" t="str">
        <f t="shared" si="25"/>
        <v/>
      </c>
      <c r="N83" s="95" t="str">
        <f t="shared" si="26"/>
        <v/>
      </c>
      <c r="O83" s="95" t="str">
        <f t="shared" si="27"/>
        <v/>
      </c>
      <c r="P83" s="95" t="str">
        <f t="shared" si="28"/>
        <v/>
      </c>
      <c r="Q83" s="95" t="str">
        <f t="shared" si="29"/>
        <v/>
      </c>
      <c r="R83" s="96" t="str">
        <f t="shared" si="30"/>
        <v/>
      </c>
      <c r="S83" s="96" t="str">
        <f t="shared" si="31"/>
        <v/>
      </c>
      <c r="T83" s="96" t="str">
        <f t="shared" si="32"/>
        <v/>
      </c>
      <c r="U83" s="96" t="str">
        <f t="shared" si="33"/>
        <v/>
      </c>
      <c r="V83" s="96" t="str">
        <f t="shared" si="34"/>
        <v/>
      </c>
      <c r="W83" s="97" t="str">
        <f t="shared" si="35"/>
        <v/>
      </c>
    </row>
    <row r="84" spans="1:23">
      <c r="A84" s="106"/>
      <c r="B84" s="107"/>
      <c r="C84" s="108"/>
      <c r="D84" s="108"/>
      <c r="E84" s="108"/>
      <c r="F84" s="108"/>
      <c r="G84" s="108"/>
      <c r="H84" s="106"/>
      <c r="I84" s="106"/>
      <c r="J84" s="108"/>
      <c r="K84" s="93" t="str">
        <f t="shared" si="24"/>
        <v/>
      </c>
      <c r="L84" s="94" t="str">
        <f t="shared" si="36"/>
        <v/>
      </c>
      <c r="M84" s="94" t="str">
        <f t="shared" si="25"/>
        <v/>
      </c>
      <c r="N84" s="95" t="str">
        <f t="shared" si="26"/>
        <v/>
      </c>
      <c r="O84" s="95" t="str">
        <f t="shared" si="27"/>
        <v/>
      </c>
      <c r="P84" s="95" t="str">
        <f t="shared" si="28"/>
        <v/>
      </c>
      <c r="Q84" s="95" t="str">
        <f t="shared" si="29"/>
        <v/>
      </c>
      <c r="R84" s="96" t="str">
        <f t="shared" si="30"/>
        <v/>
      </c>
      <c r="S84" s="96" t="str">
        <f t="shared" si="31"/>
        <v/>
      </c>
      <c r="T84" s="96" t="str">
        <f t="shared" si="32"/>
        <v/>
      </c>
      <c r="U84" s="96" t="str">
        <f t="shared" si="33"/>
        <v/>
      </c>
      <c r="V84" s="96" t="str">
        <f t="shared" si="34"/>
        <v/>
      </c>
      <c r="W84" s="97" t="str">
        <f t="shared" si="35"/>
        <v/>
      </c>
    </row>
    <row r="85" spans="1:23">
      <c r="A85" s="106"/>
      <c r="B85" s="107"/>
      <c r="C85" s="108"/>
      <c r="D85" s="108"/>
      <c r="E85" s="108"/>
      <c r="F85" s="108"/>
      <c r="G85" s="108"/>
      <c r="H85" s="106"/>
      <c r="I85" s="106"/>
      <c r="J85" s="108"/>
      <c r="K85" s="93" t="str">
        <f t="shared" si="24"/>
        <v/>
      </c>
      <c r="L85" s="94" t="str">
        <f t="shared" si="36"/>
        <v/>
      </c>
      <c r="M85" s="94" t="str">
        <f t="shared" si="25"/>
        <v/>
      </c>
      <c r="N85" s="95" t="str">
        <f t="shared" si="26"/>
        <v/>
      </c>
      <c r="O85" s="95" t="str">
        <f t="shared" si="27"/>
        <v/>
      </c>
      <c r="P85" s="95" t="str">
        <f t="shared" si="28"/>
        <v/>
      </c>
      <c r="Q85" s="95" t="str">
        <f t="shared" si="29"/>
        <v/>
      </c>
      <c r="R85" s="96" t="str">
        <f t="shared" si="30"/>
        <v/>
      </c>
      <c r="S85" s="96" t="str">
        <f t="shared" si="31"/>
        <v/>
      </c>
      <c r="T85" s="96" t="str">
        <f t="shared" si="32"/>
        <v/>
      </c>
      <c r="U85" s="96" t="str">
        <f t="shared" si="33"/>
        <v/>
      </c>
      <c r="V85" s="96" t="str">
        <f t="shared" si="34"/>
        <v/>
      </c>
      <c r="W85" s="97" t="str">
        <f t="shared" si="35"/>
        <v/>
      </c>
    </row>
    <row r="86" spans="1:23">
      <c r="A86" s="106"/>
      <c r="B86" s="107"/>
      <c r="C86" s="108"/>
      <c r="D86" s="108"/>
      <c r="E86" s="108"/>
      <c r="F86" s="108"/>
      <c r="G86" s="108"/>
      <c r="H86" s="106"/>
      <c r="I86" s="106"/>
      <c r="J86" s="108"/>
      <c r="K86" s="93" t="str">
        <f t="shared" si="24"/>
        <v/>
      </c>
      <c r="L86" s="94" t="str">
        <f t="shared" si="36"/>
        <v/>
      </c>
      <c r="M86" s="94" t="str">
        <f t="shared" si="25"/>
        <v/>
      </c>
      <c r="N86" s="95" t="str">
        <f t="shared" si="26"/>
        <v/>
      </c>
      <c r="O86" s="95" t="str">
        <f t="shared" si="27"/>
        <v/>
      </c>
      <c r="P86" s="95" t="str">
        <f t="shared" si="28"/>
        <v/>
      </c>
      <c r="Q86" s="95" t="str">
        <f t="shared" si="29"/>
        <v/>
      </c>
      <c r="R86" s="96" t="str">
        <f t="shared" si="30"/>
        <v/>
      </c>
      <c r="S86" s="96" t="str">
        <f t="shared" si="31"/>
        <v/>
      </c>
      <c r="T86" s="96" t="str">
        <f t="shared" si="32"/>
        <v/>
      </c>
      <c r="U86" s="96" t="str">
        <f t="shared" si="33"/>
        <v/>
      </c>
      <c r="V86" s="96" t="str">
        <f t="shared" si="34"/>
        <v/>
      </c>
      <c r="W86" s="97" t="str">
        <f t="shared" si="35"/>
        <v/>
      </c>
    </row>
    <row r="87" spans="1:23">
      <c r="A87" s="106"/>
      <c r="B87" s="107"/>
      <c r="C87" s="108"/>
      <c r="D87" s="108"/>
      <c r="E87" s="108"/>
      <c r="F87" s="108"/>
      <c r="G87" s="108"/>
      <c r="H87" s="106"/>
      <c r="I87" s="106"/>
      <c r="J87" s="108"/>
      <c r="K87" s="93" t="str">
        <f t="shared" si="24"/>
        <v/>
      </c>
      <c r="L87" s="94" t="str">
        <f t="shared" si="36"/>
        <v/>
      </c>
      <c r="M87" s="94" t="str">
        <f t="shared" si="25"/>
        <v/>
      </c>
      <c r="N87" s="95" t="str">
        <f t="shared" si="26"/>
        <v/>
      </c>
      <c r="O87" s="95" t="str">
        <f t="shared" si="27"/>
        <v/>
      </c>
      <c r="P87" s="95" t="str">
        <f t="shared" si="28"/>
        <v/>
      </c>
      <c r="Q87" s="95" t="str">
        <f t="shared" si="29"/>
        <v/>
      </c>
      <c r="R87" s="96" t="str">
        <f t="shared" si="30"/>
        <v/>
      </c>
      <c r="S87" s="96" t="str">
        <f t="shared" si="31"/>
        <v/>
      </c>
      <c r="T87" s="96" t="str">
        <f t="shared" si="32"/>
        <v/>
      </c>
      <c r="U87" s="96" t="str">
        <f t="shared" si="33"/>
        <v/>
      </c>
      <c r="V87" s="96" t="str">
        <f t="shared" si="34"/>
        <v/>
      </c>
      <c r="W87" s="97" t="str">
        <f t="shared" si="35"/>
        <v/>
      </c>
    </row>
    <row r="88" spans="1:23">
      <c r="A88" s="106"/>
      <c r="B88" s="107"/>
      <c r="C88" s="108"/>
      <c r="D88" s="108"/>
      <c r="E88" s="108"/>
      <c r="F88" s="108"/>
      <c r="G88" s="108"/>
      <c r="H88" s="106"/>
      <c r="I88" s="106"/>
      <c r="J88" s="108"/>
      <c r="K88" s="93" t="str">
        <f t="shared" si="24"/>
        <v/>
      </c>
      <c r="L88" s="94" t="str">
        <f t="shared" si="36"/>
        <v/>
      </c>
      <c r="M88" s="94" t="str">
        <f t="shared" si="25"/>
        <v/>
      </c>
      <c r="N88" s="95" t="str">
        <f t="shared" si="26"/>
        <v/>
      </c>
      <c r="O88" s="95" t="str">
        <f t="shared" si="27"/>
        <v/>
      </c>
      <c r="P88" s="95" t="str">
        <f t="shared" si="28"/>
        <v/>
      </c>
      <c r="Q88" s="95" t="str">
        <f t="shared" si="29"/>
        <v/>
      </c>
      <c r="R88" s="96" t="str">
        <f t="shared" si="30"/>
        <v/>
      </c>
      <c r="S88" s="96" t="str">
        <f t="shared" si="31"/>
        <v/>
      </c>
      <c r="T88" s="96" t="str">
        <f t="shared" si="32"/>
        <v/>
      </c>
      <c r="U88" s="96" t="str">
        <f t="shared" si="33"/>
        <v/>
      </c>
      <c r="V88" s="96" t="str">
        <f t="shared" si="34"/>
        <v/>
      </c>
      <c r="W88" s="97" t="str">
        <f t="shared" si="35"/>
        <v/>
      </c>
    </row>
    <row r="89" spans="1:23">
      <c r="A89" s="106"/>
      <c r="B89" s="107"/>
      <c r="C89" s="108"/>
      <c r="D89" s="108"/>
      <c r="E89" s="108"/>
      <c r="F89" s="108"/>
      <c r="G89" s="108"/>
      <c r="H89" s="106"/>
      <c r="I89" s="106"/>
      <c r="J89" s="108"/>
      <c r="K89" s="93" t="str">
        <f t="shared" si="24"/>
        <v/>
      </c>
      <c r="L89" s="94" t="str">
        <f t="shared" si="36"/>
        <v/>
      </c>
      <c r="M89" s="94" t="str">
        <f t="shared" si="25"/>
        <v/>
      </c>
      <c r="N89" s="95" t="str">
        <f t="shared" si="26"/>
        <v/>
      </c>
      <c r="O89" s="95" t="str">
        <f t="shared" si="27"/>
        <v/>
      </c>
      <c r="P89" s="95" t="str">
        <f t="shared" si="28"/>
        <v/>
      </c>
      <c r="Q89" s="95" t="str">
        <f t="shared" si="29"/>
        <v/>
      </c>
      <c r="R89" s="96" t="str">
        <f t="shared" si="30"/>
        <v/>
      </c>
      <c r="S89" s="96" t="str">
        <f t="shared" si="31"/>
        <v/>
      </c>
      <c r="T89" s="96" t="str">
        <f t="shared" si="32"/>
        <v/>
      </c>
      <c r="U89" s="96" t="str">
        <f t="shared" si="33"/>
        <v/>
      </c>
      <c r="V89" s="96" t="str">
        <f t="shared" si="34"/>
        <v/>
      </c>
      <c r="W89" s="97" t="str">
        <f t="shared" si="35"/>
        <v/>
      </c>
    </row>
    <row r="90" spans="1:23">
      <c r="A90" s="106"/>
      <c r="B90" s="107"/>
      <c r="C90" s="108"/>
      <c r="D90" s="108"/>
      <c r="E90" s="108"/>
      <c r="F90" s="108"/>
      <c r="G90" s="108"/>
      <c r="H90" s="106"/>
      <c r="I90" s="106"/>
      <c r="J90" s="108"/>
      <c r="K90" s="93" t="str">
        <f t="shared" si="24"/>
        <v/>
      </c>
      <c r="L90" s="94" t="str">
        <f t="shared" si="36"/>
        <v/>
      </c>
      <c r="M90" s="94" t="str">
        <f t="shared" si="25"/>
        <v/>
      </c>
      <c r="N90" s="95" t="str">
        <f t="shared" si="26"/>
        <v/>
      </c>
      <c r="O90" s="95" t="str">
        <f t="shared" si="27"/>
        <v/>
      </c>
      <c r="P90" s="95" t="str">
        <f t="shared" si="28"/>
        <v/>
      </c>
      <c r="Q90" s="95" t="str">
        <f t="shared" si="29"/>
        <v/>
      </c>
      <c r="R90" s="96" t="str">
        <f t="shared" si="30"/>
        <v/>
      </c>
      <c r="S90" s="96" t="str">
        <f t="shared" si="31"/>
        <v/>
      </c>
      <c r="T90" s="96" t="str">
        <f t="shared" si="32"/>
        <v/>
      </c>
      <c r="U90" s="96" t="str">
        <f t="shared" si="33"/>
        <v/>
      </c>
      <c r="V90" s="96" t="str">
        <f t="shared" si="34"/>
        <v/>
      </c>
      <c r="W90" s="97" t="str">
        <f t="shared" si="35"/>
        <v/>
      </c>
    </row>
    <row r="91" spans="1:23">
      <c r="A91" s="106"/>
      <c r="B91" s="107"/>
      <c r="C91" s="108"/>
      <c r="D91" s="108"/>
      <c r="E91" s="108"/>
      <c r="F91" s="108"/>
      <c r="G91" s="108"/>
      <c r="H91" s="106"/>
      <c r="I91" s="106"/>
      <c r="J91" s="108"/>
      <c r="K91" s="93" t="str">
        <f t="shared" si="24"/>
        <v/>
      </c>
      <c r="L91" s="94" t="str">
        <f t="shared" si="36"/>
        <v/>
      </c>
      <c r="M91" s="94" t="str">
        <f t="shared" si="25"/>
        <v/>
      </c>
      <c r="N91" s="95" t="str">
        <f t="shared" si="26"/>
        <v/>
      </c>
      <c r="O91" s="95" t="str">
        <f t="shared" si="27"/>
        <v/>
      </c>
      <c r="P91" s="95" t="str">
        <f t="shared" si="28"/>
        <v/>
      </c>
      <c r="Q91" s="95" t="str">
        <f t="shared" si="29"/>
        <v/>
      </c>
      <c r="R91" s="96" t="str">
        <f t="shared" si="30"/>
        <v/>
      </c>
      <c r="S91" s="96" t="str">
        <f t="shared" si="31"/>
        <v/>
      </c>
      <c r="T91" s="96" t="str">
        <f t="shared" si="32"/>
        <v/>
      </c>
      <c r="U91" s="96" t="str">
        <f t="shared" si="33"/>
        <v/>
      </c>
      <c r="V91" s="96" t="str">
        <f t="shared" si="34"/>
        <v/>
      </c>
      <c r="W91" s="97" t="str">
        <f t="shared" si="35"/>
        <v/>
      </c>
    </row>
    <row r="92" spans="1:23">
      <c r="A92" s="106"/>
      <c r="B92" s="107"/>
      <c r="C92" s="108"/>
      <c r="D92" s="108"/>
      <c r="E92" s="108"/>
      <c r="F92" s="108"/>
      <c r="G92" s="108"/>
      <c r="H92" s="106"/>
      <c r="I92" s="106"/>
      <c r="J92" s="108"/>
      <c r="K92" s="93" t="str">
        <f t="shared" si="24"/>
        <v/>
      </c>
      <c r="L92" s="94" t="str">
        <f t="shared" si="36"/>
        <v/>
      </c>
      <c r="M92" s="94" t="str">
        <f t="shared" si="25"/>
        <v/>
      </c>
      <c r="N92" s="95" t="str">
        <f t="shared" si="26"/>
        <v/>
      </c>
      <c r="O92" s="95" t="str">
        <f t="shared" si="27"/>
        <v/>
      </c>
      <c r="P92" s="95" t="str">
        <f t="shared" si="28"/>
        <v/>
      </c>
      <c r="Q92" s="95" t="str">
        <f t="shared" si="29"/>
        <v/>
      </c>
      <c r="R92" s="96" t="str">
        <f t="shared" si="30"/>
        <v/>
      </c>
      <c r="S92" s="96" t="str">
        <f t="shared" si="31"/>
        <v/>
      </c>
      <c r="T92" s="96" t="str">
        <f t="shared" si="32"/>
        <v/>
      </c>
      <c r="U92" s="96" t="str">
        <f t="shared" si="33"/>
        <v/>
      </c>
      <c r="V92" s="96" t="str">
        <f t="shared" si="34"/>
        <v/>
      </c>
      <c r="W92" s="97" t="str">
        <f t="shared" si="35"/>
        <v/>
      </c>
    </row>
    <row r="93" spans="1:23">
      <c r="A93" s="106"/>
      <c r="B93" s="107"/>
      <c r="C93" s="108"/>
      <c r="D93" s="108"/>
      <c r="E93" s="108"/>
      <c r="F93" s="108"/>
      <c r="G93" s="108"/>
      <c r="H93" s="106"/>
      <c r="I93" s="106"/>
      <c r="J93" s="108"/>
      <c r="K93" s="93" t="str">
        <f t="shared" si="24"/>
        <v/>
      </c>
      <c r="L93" s="94" t="str">
        <f t="shared" si="36"/>
        <v/>
      </c>
      <c r="M93" s="94" t="str">
        <f t="shared" si="25"/>
        <v/>
      </c>
      <c r="N93" s="95" t="str">
        <f t="shared" si="26"/>
        <v/>
      </c>
      <c r="O93" s="95" t="str">
        <f t="shared" si="27"/>
        <v/>
      </c>
      <c r="P93" s="95" t="str">
        <f t="shared" si="28"/>
        <v/>
      </c>
      <c r="Q93" s="95" t="str">
        <f t="shared" si="29"/>
        <v/>
      </c>
      <c r="R93" s="96" t="str">
        <f t="shared" si="30"/>
        <v/>
      </c>
      <c r="S93" s="96" t="str">
        <f t="shared" si="31"/>
        <v/>
      </c>
      <c r="T93" s="96" t="str">
        <f t="shared" si="32"/>
        <v/>
      </c>
      <c r="U93" s="96" t="str">
        <f t="shared" si="33"/>
        <v/>
      </c>
      <c r="V93" s="96" t="str">
        <f t="shared" si="34"/>
        <v/>
      </c>
      <c r="W93" s="97" t="str">
        <f t="shared" si="35"/>
        <v/>
      </c>
    </row>
    <row r="94" spans="1:23">
      <c r="A94" s="106"/>
      <c r="B94" s="107"/>
      <c r="C94" s="108"/>
      <c r="D94" s="108"/>
      <c r="E94" s="108"/>
      <c r="F94" s="108"/>
      <c r="G94" s="108"/>
      <c r="H94" s="106"/>
      <c r="I94" s="106"/>
      <c r="J94" s="108"/>
      <c r="K94" s="93" t="str">
        <f t="shared" si="24"/>
        <v/>
      </c>
      <c r="L94" s="94" t="str">
        <f t="shared" si="36"/>
        <v/>
      </c>
      <c r="M94" s="94" t="str">
        <f t="shared" si="25"/>
        <v/>
      </c>
      <c r="N94" s="95" t="str">
        <f t="shared" si="26"/>
        <v/>
      </c>
      <c r="O94" s="95" t="str">
        <f t="shared" si="27"/>
        <v/>
      </c>
      <c r="P94" s="95" t="str">
        <f t="shared" si="28"/>
        <v/>
      </c>
      <c r="Q94" s="95" t="str">
        <f t="shared" si="29"/>
        <v/>
      </c>
      <c r="R94" s="96" t="str">
        <f t="shared" si="30"/>
        <v/>
      </c>
      <c r="S94" s="96" t="str">
        <f t="shared" si="31"/>
        <v/>
      </c>
      <c r="T94" s="96" t="str">
        <f t="shared" si="32"/>
        <v/>
      </c>
      <c r="U94" s="96" t="str">
        <f t="shared" si="33"/>
        <v/>
      </c>
      <c r="V94" s="96" t="str">
        <f t="shared" si="34"/>
        <v/>
      </c>
      <c r="W94" s="97" t="str">
        <f t="shared" si="35"/>
        <v/>
      </c>
    </row>
    <row r="95" spans="1:23">
      <c r="A95" s="106"/>
      <c r="B95" s="107"/>
      <c r="C95" s="108"/>
      <c r="D95" s="108"/>
      <c r="E95" s="108"/>
      <c r="F95" s="108"/>
      <c r="G95" s="108"/>
      <c r="H95" s="106"/>
      <c r="I95" s="106"/>
      <c r="J95" s="108"/>
      <c r="K95" s="93" t="str">
        <f t="shared" si="24"/>
        <v/>
      </c>
      <c r="L95" s="94" t="str">
        <f t="shared" si="36"/>
        <v/>
      </c>
      <c r="M95" s="94" t="str">
        <f t="shared" si="25"/>
        <v/>
      </c>
      <c r="N95" s="95" t="str">
        <f t="shared" si="26"/>
        <v/>
      </c>
      <c r="O95" s="95" t="str">
        <f t="shared" si="27"/>
        <v/>
      </c>
      <c r="P95" s="95" t="str">
        <f t="shared" si="28"/>
        <v/>
      </c>
      <c r="Q95" s="95" t="str">
        <f t="shared" si="29"/>
        <v/>
      </c>
      <c r="R95" s="96" t="str">
        <f t="shared" si="30"/>
        <v/>
      </c>
      <c r="S95" s="96" t="str">
        <f t="shared" si="31"/>
        <v/>
      </c>
      <c r="T95" s="96" t="str">
        <f t="shared" si="32"/>
        <v/>
      </c>
      <c r="U95" s="96" t="str">
        <f t="shared" si="33"/>
        <v/>
      </c>
      <c r="V95" s="96" t="str">
        <f t="shared" si="34"/>
        <v/>
      </c>
      <c r="W95" s="97" t="str">
        <f t="shared" si="35"/>
        <v/>
      </c>
    </row>
    <row r="96" spans="1:23">
      <c r="A96" s="106"/>
      <c r="B96" s="107"/>
      <c r="C96" s="108"/>
      <c r="D96" s="108"/>
      <c r="E96" s="108"/>
      <c r="F96" s="108"/>
      <c r="G96" s="108"/>
      <c r="H96" s="106"/>
      <c r="I96" s="106"/>
      <c r="J96" s="108"/>
      <c r="K96" s="93" t="str">
        <f t="shared" si="24"/>
        <v/>
      </c>
      <c r="L96" s="94" t="str">
        <f t="shared" si="36"/>
        <v/>
      </c>
      <c r="M96" s="94" t="str">
        <f t="shared" si="25"/>
        <v/>
      </c>
      <c r="N96" s="95" t="str">
        <f t="shared" si="26"/>
        <v/>
      </c>
      <c r="O96" s="95" t="str">
        <f t="shared" si="27"/>
        <v/>
      </c>
      <c r="P96" s="95" t="str">
        <f t="shared" si="28"/>
        <v/>
      </c>
      <c r="Q96" s="95" t="str">
        <f t="shared" si="29"/>
        <v/>
      </c>
      <c r="R96" s="96" t="str">
        <f t="shared" si="30"/>
        <v/>
      </c>
      <c r="S96" s="96" t="str">
        <f t="shared" si="31"/>
        <v/>
      </c>
      <c r="T96" s="96" t="str">
        <f t="shared" si="32"/>
        <v/>
      </c>
      <c r="U96" s="96" t="str">
        <f t="shared" si="33"/>
        <v/>
      </c>
      <c r="V96" s="96" t="str">
        <f t="shared" si="34"/>
        <v/>
      </c>
      <c r="W96" s="97" t="str">
        <f t="shared" si="35"/>
        <v/>
      </c>
    </row>
    <row r="97" spans="1:23">
      <c r="A97" s="106"/>
      <c r="B97" s="107"/>
      <c r="C97" s="108"/>
      <c r="D97" s="108"/>
      <c r="E97" s="108"/>
      <c r="F97" s="108"/>
      <c r="G97" s="108"/>
      <c r="H97" s="106"/>
      <c r="I97" s="106"/>
      <c r="J97" s="108"/>
      <c r="K97" s="93" t="str">
        <f t="shared" si="24"/>
        <v/>
      </c>
      <c r="L97" s="94" t="str">
        <f t="shared" si="36"/>
        <v/>
      </c>
      <c r="M97" s="94" t="str">
        <f t="shared" si="25"/>
        <v/>
      </c>
      <c r="N97" s="95" t="str">
        <f t="shared" si="26"/>
        <v/>
      </c>
      <c r="O97" s="95" t="str">
        <f t="shared" si="27"/>
        <v/>
      </c>
      <c r="P97" s="95" t="str">
        <f t="shared" si="28"/>
        <v/>
      </c>
      <c r="Q97" s="95" t="str">
        <f t="shared" si="29"/>
        <v/>
      </c>
      <c r="R97" s="96" t="str">
        <f t="shared" si="30"/>
        <v/>
      </c>
      <c r="S97" s="96" t="str">
        <f t="shared" si="31"/>
        <v/>
      </c>
      <c r="T97" s="96" t="str">
        <f t="shared" si="32"/>
        <v/>
      </c>
      <c r="U97" s="96" t="str">
        <f t="shared" si="33"/>
        <v/>
      </c>
      <c r="V97" s="96" t="str">
        <f t="shared" si="34"/>
        <v/>
      </c>
      <c r="W97" s="97" t="str">
        <f t="shared" si="35"/>
        <v/>
      </c>
    </row>
    <row r="98" spans="1:23">
      <c r="A98" s="106"/>
      <c r="B98" s="107"/>
      <c r="C98" s="108"/>
      <c r="D98" s="108"/>
      <c r="E98" s="108"/>
      <c r="F98" s="108"/>
      <c r="G98" s="108"/>
      <c r="H98" s="106"/>
      <c r="I98" s="106"/>
      <c r="J98" s="108"/>
      <c r="K98" s="93" t="str">
        <f t="shared" si="24"/>
        <v/>
      </c>
      <c r="L98" s="94" t="str">
        <f t="shared" si="36"/>
        <v/>
      </c>
      <c r="M98" s="94" t="str">
        <f t="shared" si="25"/>
        <v/>
      </c>
      <c r="N98" s="95" t="str">
        <f t="shared" si="26"/>
        <v/>
      </c>
      <c r="O98" s="95" t="str">
        <f t="shared" si="27"/>
        <v/>
      </c>
      <c r="P98" s="95" t="str">
        <f t="shared" si="28"/>
        <v/>
      </c>
      <c r="Q98" s="95" t="str">
        <f t="shared" si="29"/>
        <v/>
      </c>
      <c r="R98" s="96" t="str">
        <f t="shared" si="30"/>
        <v/>
      </c>
      <c r="S98" s="96" t="str">
        <f t="shared" si="31"/>
        <v/>
      </c>
      <c r="T98" s="96" t="str">
        <f t="shared" si="32"/>
        <v/>
      </c>
      <c r="U98" s="96" t="str">
        <f t="shared" si="33"/>
        <v/>
      </c>
      <c r="V98" s="96" t="str">
        <f t="shared" si="34"/>
        <v/>
      </c>
      <c r="W98" s="97" t="str">
        <f t="shared" si="35"/>
        <v/>
      </c>
    </row>
    <row r="99" spans="1:23">
      <c r="A99" s="106"/>
      <c r="B99" s="107"/>
      <c r="C99" s="108"/>
      <c r="D99" s="108"/>
      <c r="E99" s="108"/>
      <c r="F99" s="108"/>
      <c r="G99" s="108"/>
      <c r="H99" s="106"/>
      <c r="I99" s="106"/>
      <c r="J99" s="108"/>
      <c r="K99" s="93" t="str">
        <f t="shared" si="24"/>
        <v/>
      </c>
      <c r="L99" s="94" t="str">
        <f t="shared" si="36"/>
        <v/>
      </c>
      <c r="M99" s="94" t="str">
        <f t="shared" si="25"/>
        <v/>
      </c>
      <c r="N99" s="95" t="str">
        <f t="shared" si="26"/>
        <v/>
      </c>
      <c r="O99" s="95" t="str">
        <f t="shared" si="27"/>
        <v/>
      </c>
      <c r="P99" s="95" t="str">
        <f t="shared" si="28"/>
        <v/>
      </c>
      <c r="Q99" s="95" t="str">
        <f t="shared" si="29"/>
        <v/>
      </c>
      <c r="R99" s="96" t="str">
        <f t="shared" si="30"/>
        <v/>
      </c>
      <c r="S99" s="96" t="str">
        <f t="shared" si="31"/>
        <v/>
      </c>
      <c r="T99" s="96" t="str">
        <f t="shared" si="32"/>
        <v/>
      </c>
      <c r="U99" s="96" t="str">
        <f t="shared" si="33"/>
        <v/>
      </c>
      <c r="V99" s="96" t="str">
        <f t="shared" si="34"/>
        <v/>
      </c>
      <c r="W99" s="97" t="str">
        <f t="shared" si="35"/>
        <v/>
      </c>
    </row>
    <row r="100" spans="1:23">
      <c r="A100" s="106"/>
      <c r="B100" s="107"/>
      <c r="C100" s="108"/>
      <c r="D100" s="108"/>
      <c r="E100" s="108"/>
      <c r="F100" s="108"/>
      <c r="G100" s="108"/>
      <c r="H100" s="106"/>
      <c r="I100" s="106"/>
      <c r="J100" s="108"/>
      <c r="K100" s="93" t="str">
        <f t="shared" si="24"/>
        <v/>
      </c>
      <c r="L100" s="94" t="str">
        <f t="shared" si="36"/>
        <v/>
      </c>
      <c r="M100" s="94" t="str">
        <f t="shared" ref="M100:M119" si="37">IF($K100="","",IF($K100&lt;=$D100,6,IF($K100&lt;=$E100,4,IF($K100&lt;=$F100,3,IF($K100&lt;=$G100,2,IF(ISNUMBER($K100),1,0))))))</f>
        <v/>
      </c>
      <c r="N100" s="95" t="str">
        <f t="shared" ref="N100:N119" si="38">IF(I100=0,"",IF(J100&lt;4,"",IF(AND($I100&lt;10^-9,$M100=1),0,NORMSDIST(($H100-LOG(D100))/($I100/SQRT($J100))))))</f>
        <v/>
      </c>
      <c r="O100" s="95" t="str">
        <f t="shared" ref="O100:O119" si="39">IF(I100=0,"",IF(J100&lt;4,"",IF(AND($I100&lt;10^-9,$M100=1),0,NORMSDIST(($H100-LOG(E100))/($I100/SQRT($J100))))))</f>
        <v/>
      </c>
      <c r="P100" s="95" t="str">
        <f t="shared" ref="P100:P119" si="40">IF(I100=0,"",IF(J100&lt;4,"",IF(AND($I100&lt;10^-9,$M100=1),0,NORMSDIST(($H100-LOG(F100))/($I100/SQRT($J100))))))</f>
        <v/>
      </c>
      <c r="Q100" s="95" t="str">
        <f t="shared" ref="Q100:Q119" si="41">IF(I100=0,"",IF(J100&lt;4,"",IF(AND($I100&lt;10^-9,$M100=1),0,NORMSDIST(($H100-LOG(G100))/($I100/SQRT($J100))))))</f>
        <v/>
      </c>
      <c r="R100" s="96" t="str">
        <f t="shared" ref="R100:R119" si="42">IF(I100=0,"",IF(J100&lt;4,"",1-N100))</f>
        <v/>
      </c>
      <c r="S100" s="96" t="str">
        <f t="shared" ref="S100:S119" si="43">IF(I100=0,"",IF(J100&lt;4,"",N100-O100))</f>
        <v/>
      </c>
      <c r="T100" s="96" t="str">
        <f t="shared" ref="T100:T119" si="44">IF(I100=0,"",IF(J100&lt;4,"",O100-P100))</f>
        <v/>
      </c>
      <c r="U100" s="96" t="str">
        <f t="shared" ref="U100:U119" si="45">IF(I100=0,"",IF(J100&lt;4,"",P100-Q100))</f>
        <v/>
      </c>
      <c r="V100" s="96" t="str">
        <f t="shared" si="34"/>
        <v/>
      </c>
      <c r="W100" s="97" t="str">
        <f t="shared" ref="W100:W131" si="46">IF(A100="","",SUM(R100:V100)=1)</f>
        <v/>
      </c>
    </row>
    <row r="101" spans="1:23">
      <c r="A101" s="106"/>
      <c r="B101" s="107"/>
      <c r="C101" s="108"/>
      <c r="D101" s="108"/>
      <c r="E101" s="108"/>
      <c r="F101" s="108"/>
      <c r="G101" s="108"/>
      <c r="H101" s="106"/>
      <c r="I101" s="106"/>
      <c r="J101" s="108"/>
      <c r="K101" s="93" t="str">
        <f t="shared" si="24"/>
        <v/>
      </c>
      <c r="L101" s="94" t="str">
        <f t="shared" ref="L101:L119" si="47">IF($K101="","",IF($K101&lt;=$D101,"H",IF($K101&lt;=$E101,"G",IF($K101&lt;=$F101,"M",IF($K101&lt;=$G101,"P",IF(ISNUMBER($K101),"B","No Data"))))))</f>
        <v/>
      </c>
      <c r="M101" s="94" t="str">
        <f t="shared" si="37"/>
        <v/>
      </c>
      <c r="N101" s="95" t="str">
        <f t="shared" si="38"/>
        <v/>
      </c>
      <c r="O101" s="95" t="str">
        <f t="shared" si="39"/>
        <v/>
      </c>
      <c r="P101" s="95" t="str">
        <f t="shared" si="40"/>
        <v/>
      </c>
      <c r="Q101" s="95" t="str">
        <f t="shared" si="41"/>
        <v/>
      </c>
      <c r="R101" s="96" t="str">
        <f t="shared" si="42"/>
        <v/>
      </c>
      <c r="S101" s="96" t="str">
        <f t="shared" si="43"/>
        <v/>
      </c>
      <c r="T101" s="96" t="str">
        <f t="shared" si="44"/>
        <v/>
      </c>
      <c r="U101" s="96" t="str">
        <f t="shared" si="45"/>
        <v/>
      </c>
      <c r="V101" s="96" t="str">
        <f t="shared" si="34"/>
        <v/>
      </c>
      <c r="W101" s="97" t="str">
        <f t="shared" si="46"/>
        <v/>
      </c>
    </row>
    <row r="102" spans="1:23">
      <c r="A102" s="106"/>
      <c r="B102" s="107"/>
      <c r="C102" s="108"/>
      <c r="D102" s="108"/>
      <c r="E102" s="108"/>
      <c r="F102" s="108"/>
      <c r="G102" s="108"/>
      <c r="H102" s="106"/>
      <c r="I102" s="106"/>
      <c r="J102" s="108"/>
      <c r="K102" s="93" t="str">
        <f t="shared" si="24"/>
        <v/>
      </c>
      <c r="L102" s="94" t="str">
        <f t="shared" si="47"/>
        <v/>
      </c>
      <c r="M102" s="94" t="str">
        <f t="shared" si="37"/>
        <v/>
      </c>
      <c r="N102" s="95" t="str">
        <f t="shared" si="38"/>
        <v/>
      </c>
      <c r="O102" s="95" t="str">
        <f t="shared" si="39"/>
        <v/>
      </c>
      <c r="P102" s="95" t="str">
        <f t="shared" si="40"/>
        <v/>
      </c>
      <c r="Q102" s="95" t="str">
        <f t="shared" si="41"/>
        <v/>
      </c>
      <c r="R102" s="96" t="str">
        <f t="shared" si="42"/>
        <v/>
      </c>
      <c r="S102" s="96" t="str">
        <f t="shared" si="43"/>
        <v/>
      </c>
      <c r="T102" s="96" t="str">
        <f t="shared" si="44"/>
        <v/>
      </c>
      <c r="U102" s="96" t="str">
        <f t="shared" si="45"/>
        <v/>
      </c>
      <c r="V102" s="96" t="str">
        <f t="shared" si="34"/>
        <v/>
      </c>
      <c r="W102" s="97" t="str">
        <f t="shared" si="46"/>
        <v/>
      </c>
    </row>
    <row r="103" spans="1:23">
      <c r="A103" s="106"/>
      <c r="B103" s="107"/>
      <c r="C103" s="108"/>
      <c r="D103" s="108"/>
      <c r="E103" s="108"/>
      <c r="F103" s="108"/>
      <c r="G103" s="108"/>
      <c r="H103" s="106"/>
      <c r="I103" s="106"/>
      <c r="J103" s="108"/>
      <c r="K103" s="93" t="str">
        <f t="shared" si="24"/>
        <v/>
      </c>
      <c r="L103" s="94" t="str">
        <f t="shared" si="47"/>
        <v/>
      </c>
      <c r="M103" s="94" t="str">
        <f t="shared" si="37"/>
        <v/>
      </c>
      <c r="N103" s="95" t="str">
        <f t="shared" si="38"/>
        <v/>
      </c>
      <c r="O103" s="95" t="str">
        <f t="shared" si="39"/>
        <v/>
      </c>
      <c r="P103" s="95" t="str">
        <f t="shared" si="40"/>
        <v/>
      </c>
      <c r="Q103" s="95" t="str">
        <f t="shared" si="41"/>
        <v/>
      </c>
      <c r="R103" s="96" t="str">
        <f t="shared" si="42"/>
        <v/>
      </c>
      <c r="S103" s="96" t="str">
        <f t="shared" si="43"/>
        <v/>
      </c>
      <c r="T103" s="96" t="str">
        <f t="shared" si="44"/>
        <v/>
      </c>
      <c r="U103" s="96" t="str">
        <f t="shared" si="45"/>
        <v/>
      </c>
      <c r="V103" s="96" t="str">
        <f t="shared" si="34"/>
        <v/>
      </c>
      <c r="W103" s="97" t="str">
        <f t="shared" si="46"/>
        <v/>
      </c>
    </row>
    <row r="104" spans="1:23">
      <c r="A104" s="109"/>
      <c r="B104" s="110"/>
      <c r="C104" s="111"/>
      <c r="D104" s="111"/>
      <c r="E104" s="111"/>
      <c r="F104" s="111"/>
      <c r="G104" s="111"/>
      <c r="H104" s="109"/>
      <c r="I104" s="109"/>
      <c r="J104" s="111"/>
      <c r="K104" s="93" t="str">
        <f t="shared" si="24"/>
        <v/>
      </c>
      <c r="L104" s="94" t="str">
        <f t="shared" si="47"/>
        <v/>
      </c>
      <c r="M104" s="94" t="str">
        <f t="shared" si="37"/>
        <v/>
      </c>
      <c r="N104" s="95" t="str">
        <f t="shared" si="38"/>
        <v/>
      </c>
      <c r="O104" s="95" t="str">
        <f t="shared" si="39"/>
        <v/>
      </c>
      <c r="P104" s="95" t="str">
        <f t="shared" si="40"/>
        <v/>
      </c>
      <c r="Q104" s="95" t="str">
        <f t="shared" si="41"/>
        <v/>
      </c>
      <c r="R104" s="96" t="str">
        <f t="shared" si="42"/>
        <v/>
      </c>
      <c r="S104" s="96" t="str">
        <f t="shared" si="43"/>
        <v/>
      </c>
      <c r="T104" s="96" t="str">
        <f t="shared" si="44"/>
        <v/>
      </c>
      <c r="U104" s="96" t="str">
        <f t="shared" si="45"/>
        <v/>
      </c>
      <c r="V104" s="96" t="str">
        <f t="shared" si="34"/>
        <v/>
      </c>
      <c r="W104" s="97" t="str">
        <f t="shared" si="46"/>
        <v/>
      </c>
    </row>
    <row r="105" spans="1:23">
      <c r="A105" s="109"/>
      <c r="B105" s="110"/>
      <c r="C105" s="111"/>
      <c r="D105" s="111"/>
      <c r="E105" s="111"/>
      <c r="F105" s="111"/>
      <c r="G105" s="111"/>
      <c r="H105" s="109"/>
      <c r="I105" s="109"/>
      <c r="J105" s="111"/>
      <c r="K105" s="93" t="str">
        <f t="shared" si="24"/>
        <v/>
      </c>
      <c r="L105" s="94" t="str">
        <f t="shared" si="47"/>
        <v/>
      </c>
      <c r="M105" s="94" t="str">
        <f t="shared" si="37"/>
        <v/>
      </c>
      <c r="N105" s="95" t="str">
        <f t="shared" si="38"/>
        <v/>
      </c>
      <c r="O105" s="95" t="str">
        <f t="shared" si="39"/>
        <v/>
      </c>
      <c r="P105" s="95" t="str">
        <f t="shared" si="40"/>
        <v/>
      </c>
      <c r="Q105" s="95" t="str">
        <f t="shared" si="41"/>
        <v/>
      </c>
      <c r="R105" s="96" t="str">
        <f t="shared" si="42"/>
        <v/>
      </c>
      <c r="S105" s="96" t="str">
        <f t="shared" si="43"/>
        <v/>
      </c>
      <c r="T105" s="96" t="str">
        <f t="shared" si="44"/>
        <v/>
      </c>
      <c r="U105" s="96" t="str">
        <f t="shared" si="45"/>
        <v/>
      </c>
      <c r="V105" s="96" t="str">
        <f t="shared" si="34"/>
        <v/>
      </c>
      <c r="W105" s="97" t="str">
        <f t="shared" si="46"/>
        <v/>
      </c>
    </row>
    <row r="106" spans="1:23">
      <c r="A106" s="109"/>
      <c r="B106" s="110"/>
      <c r="C106" s="111"/>
      <c r="D106" s="111"/>
      <c r="E106" s="111"/>
      <c r="F106" s="111"/>
      <c r="G106" s="111"/>
      <c r="H106" s="109"/>
      <c r="I106" s="109"/>
      <c r="J106" s="111"/>
      <c r="K106" s="93" t="str">
        <f t="shared" si="24"/>
        <v/>
      </c>
      <c r="L106" s="94" t="str">
        <f t="shared" si="47"/>
        <v/>
      </c>
      <c r="M106" s="94" t="str">
        <f t="shared" si="37"/>
        <v/>
      </c>
      <c r="N106" s="95" t="str">
        <f t="shared" si="38"/>
        <v/>
      </c>
      <c r="O106" s="95" t="str">
        <f t="shared" si="39"/>
        <v/>
      </c>
      <c r="P106" s="95" t="str">
        <f t="shared" si="40"/>
        <v/>
      </c>
      <c r="Q106" s="95" t="str">
        <f t="shared" si="41"/>
        <v/>
      </c>
      <c r="R106" s="96" t="str">
        <f t="shared" si="42"/>
        <v/>
      </c>
      <c r="S106" s="96" t="str">
        <f t="shared" si="43"/>
        <v/>
      </c>
      <c r="T106" s="96" t="str">
        <f t="shared" si="44"/>
        <v/>
      </c>
      <c r="U106" s="96" t="str">
        <f t="shared" si="45"/>
        <v/>
      </c>
      <c r="V106" s="96" t="str">
        <f t="shared" si="34"/>
        <v/>
      </c>
      <c r="W106" s="97" t="str">
        <f t="shared" si="46"/>
        <v/>
      </c>
    </row>
    <row r="107" spans="1:23">
      <c r="A107" s="109"/>
      <c r="B107" s="110"/>
      <c r="C107" s="111"/>
      <c r="D107" s="111"/>
      <c r="E107" s="111"/>
      <c r="F107" s="111"/>
      <c r="G107" s="111"/>
      <c r="H107" s="109"/>
      <c r="I107" s="109"/>
      <c r="J107" s="111"/>
      <c r="K107" s="93" t="str">
        <f t="shared" si="24"/>
        <v/>
      </c>
      <c r="L107" s="94" t="str">
        <f t="shared" si="47"/>
        <v/>
      </c>
      <c r="M107" s="94" t="str">
        <f t="shared" si="37"/>
        <v/>
      </c>
      <c r="N107" s="95" t="str">
        <f t="shared" si="38"/>
        <v/>
      </c>
      <c r="O107" s="95" t="str">
        <f t="shared" si="39"/>
        <v/>
      </c>
      <c r="P107" s="95" t="str">
        <f t="shared" si="40"/>
        <v/>
      </c>
      <c r="Q107" s="95" t="str">
        <f t="shared" si="41"/>
        <v/>
      </c>
      <c r="R107" s="96" t="str">
        <f t="shared" si="42"/>
        <v/>
      </c>
      <c r="S107" s="96" t="str">
        <f t="shared" si="43"/>
        <v/>
      </c>
      <c r="T107" s="96" t="str">
        <f t="shared" si="44"/>
        <v/>
      </c>
      <c r="U107" s="96" t="str">
        <f t="shared" si="45"/>
        <v/>
      </c>
      <c r="V107" s="96" t="str">
        <f t="shared" si="34"/>
        <v/>
      </c>
      <c r="W107" s="97" t="str">
        <f t="shared" si="46"/>
        <v/>
      </c>
    </row>
    <row r="108" spans="1:23">
      <c r="A108" s="109"/>
      <c r="B108" s="110"/>
      <c r="C108" s="111"/>
      <c r="D108" s="111"/>
      <c r="E108" s="111"/>
      <c r="F108" s="111"/>
      <c r="G108" s="111"/>
      <c r="H108" s="109"/>
      <c r="I108" s="109"/>
      <c r="J108" s="111"/>
      <c r="K108" s="93" t="str">
        <f t="shared" si="24"/>
        <v/>
      </c>
      <c r="L108" s="94" t="str">
        <f t="shared" si="47"/>
        <v/>
      </c>
      <c r="M108" s="94" t="str">
        <f t="shared" si="37"/>
        <v/>
      </c>
      <c r="N108" s="95" t="str">
        <f t="shared" si="38"/>
        <v/>
      </c>
      <c r="O108" s="95" t="str">
        <f t="shared" si="39"/>
        <v/>
      </c>
      <c r="P108" s="95" t="str">
        <f t="shared" si="40"/>
        <v/>
      </c>
      <c r="Q108" s="95" t="str">
        <f t="shared" si="41"/>
        <v/>
      </c>
      <c r="R108" s="96" t="str">
        <f t="shared" si="42"/>
        <v/>
      </c>
      <c r="S108" s="96" t="str">
        <f t="shared" si="43"/>
        <v/>
      </c>
      <c r="T108" s="96" t="str">
        <f t="shared" si="44"/>
        <v/>
      </c>
      <c r="U108" s="96" t="str">
        <f t="shared" si="45"/>
        <v/>
      </c>
      <c r="V108" s="96" t="str">
        <f t="shared" si="34"/>
        <v/>
      </c>
      <c r="W108" s="97" t="str">
        <f t="shared" si="46"/>
        <v/>
      </c>
    </row>
    <row r="109" spans="1:23">
      <c r="A109" s="109"/>
      <c r="B109" s="110"/>
      <c r="C109" s="111"/>
      <c r="D109" s="111"/>
      <c r="E109" s="111"/>
      <c r="F109" s="111"/>
      <c r="G109" s="111"/>
      <c r="H109" s="109"/>
      <c r="I109" s="109"/>
      <c r="J109" s="111"/>
      <c r="K109" s="93" t="str">
        <f t="shared" si="24"/>
        <v/>
      </c>
      <c r="L109" s="94" t="str">
        <f t="shared" si="47"/>
        <v/>
      </c>
      <c r="M109" s="94" t="str">
        <f t="shared" si="37"/>
        <v/>
      </c>
      <c r="N109" s="95" t="str">
        <f t="shared" si="38"/>
        <v/>
      </c>
      <c r="O109" s="95" t="str">
        <f t="shared" si="39"/>
        <v/>
      </c>
      <c r="P109" s="95" t="str">
        <f t="shared" si="40"/>
        <v/>
      </c>
      <c r="Q109" s="95" t="str">
        <f t="shared" si="41"/>
        <v/>
      </c>
      <c r="R109" s="96" t="str">
        <f t="shared" si="42"/>
        <v/>
      </c>
      <c r="S109" s="96" t="str">
        <f t="shared" si="43"/>
        <v/>
      </c>
      <c r="T109" s="96" t="str">
        <f t="shared" si="44"/>
        <v/>
      </c>
      <c r="U109" s="96" t="str">
        <f t="shared" si="45"/>
        <v/>
      </c>
      <c r="V109" s="96" t="str">
        <f t="shared" si="34"/>
        <v/>
      </c>
      <c r="W109" s="97" t="str">
        <f t="shared" si="46"/>
        <v/>
      </c>
    </row>
    <row r="110" spans="1:23">
      <c r="A110" s="109"/>
      <c r="B110" s="110"/>
      <c r="C110" s="111"/>
      <c r="D110" s="111"/>
      <c r="E110" s="111"/>
      <c r="F110" s="111"/>
      <c r="G110" s="111"/>
      <c r="H110" s="109"/>
      <c r="I110" s="109"/>
      <c r="J110" s="111"/>
      <c r="K110" s="93" t="str">
        <f t="shared" si="24"/>
        <v/>
      </c>
      <c r="L110" s="94" t="str">
        <f t="shared" si="47"/>
        <v/>
      </c>
      <c r="M110" s="94" t="str">
        <f t="shared" si="37"/>
        <v/>
      </c>
      <c r="N110" s="95" t="str">
        <f t="shared" si="38"/>
        <v/>
      </c>
      <c r="O110" s="95" t="str">
        <f t="shared" si="39"/>
        <v/>
      </c>
      <c r="P110" s="95" t="str">
        <f t="shared" si="40"/>
        <v/>
      </c>
      <c r="Q110" s="95" t="str">
        <f t="shared" si="41"/>
        <v/>
      </c>
      <c r="R110" s="96" t="str">
        <f t="shared" si="42"/>
        <v/>
      </c>
      <c r="S110" s="96" t="str">
        <f t="shared" si="43"/>
        <v/>
      </c>
      <c r="T110" s="96" t="str">
        <f t="shared" si="44"/>
        <v/>
      </c>
      <c r="U110" s="96" t="str">
        <f t="shared" si="45"/>
        <v/>
      </c>
      <c r="V110" s="96" t="str">
        <f t="shared" si="34"/>
        <v/>
      </c>
      <c r="W110" s="97" t="str">
        <f t="shared" si="46"/>
        <v/>
      </c>
    </row>
    <row r="111" spans="1:23">
      <c r="A111" s="109"/>
      <c r="B111" s="110"/>
      <c r="C111" s="111"/>
      <c r="D111" s="111"/>
      <c r="E111" s="111"/>
      <c r="F111" s="111"/>
      <c r="G111" s="111"/>
      <c r="H111" s="109"/>
      <c r="I111" s="109"/>
      <c r="J111" s="111"/>
      <c r="K111" s="93" t="str">
        <f t="shared" si="24"/>
        <v/>
      </c>
      <c r="L111" s="94" t="str">
        <f t="shared" si="47"/>
        <v/>
      </c>
      <c r="M111" s="94" t="str">
        <f t="shared" si="37"/>
        <v/>
      </c>
      <c r="N111" s="95" t="str">
        <f t="shared" si="38"/>
        <v/>
      </c>
      <c r="O111" s="95" t="str">
        <f t="shared" si="39"/>
        <v/>
      </c>
      <c r="P111" s="95" t="str">
        <f t="shared" si="40"/>
        <v/>
      </c>
      <c r="Q111" s="95" t="str">
        <f t="shared" si="41"/>
        <v/>
      </c>
      <c r="R111" s="96" t="str">
        <f t="shared" si="42"/>
        <v/>
      </c>
      <c r="S111" s="96" t="str">
        <f t="shared" si="43"/>
        <v/>
      </c>
      <c r="T111" s="96" t="str">
        <f t="shared" si="44"/>
        <v/>
      </c>
      <c r="U111" s="96" t="str">
        <f t="shared" si="45"/>
        <v/>
      </c>
      <c r="V111" s="96" t="str">
        <f t="shared" si="34"/>
        <v/>
      </c>
      <c r="W111" s="97" t="str">
        <f t="shared" si="46"/>
        <v/>
      </c>
    </row>
    <row r="112" spans="1:23">
      <c r="A112" s="109"/>
      <c r="B112" s="110"/>
      <c r="C112" s="111"/>
      <c r="D112" s="111"/>
      <c r="E112" s="111"/>
      <c r="F112" s="111"/>
      <c r="G112" s="111"/>
      <c r="H112" s="109"/>
      <c r="I112" s="109"/>
      <c r="J112" s="111"/>
      <c r="K112" s="93" t="str">
        <f t="shared" si="24"/>
        <v/>
      </c>
      <c r="L112" s="94" t="str">
        <f t="shared" si="47"/>
        <v/>
      </c>
      <c r="M112" s="94" t="str">
        <f t="shared" si="37"/>
        <v/>
      </c>
      <c r="N112" s="95" t="str">
        <f t="shared" si="38"/>
        <v/>
      </c>
      <c r="O112" s="95" t="str">
        <f t="shared" si="39"/>
        <v/>
      </c>
      <c r="P112" s="95" t="str">
        <f t="shared" si="40"/>
        <v/>
      </c>
      <c r="Q112" s="95" t="str">
        <f t="shared" si="41"/>
        <v/>
      </c>
      <c r="R112" s="96" t="str">
        <f t="shared" si="42"/>
        <v/>
      </c>
      <c r="S112" s="96" t="str">
        <f t="shared" si="43"/>
        <v/>
      </c>
      <c r="T112" s="96" t="str">
        <f t="shared" si="44"/>
        <v/>
      </c>
      <c r="U112" s="96" t="str">
        <f t="shared" si="45"/>
        <v/>
      </c>
      <c r="V112" s="96" t="str">
        <f t="shared" si="34"/>
        <v/>
      </c>
      <c r="W112" s="97" t="str">
        <f t="shared" si="46"/>
        <v/>
      </c>
    </row>
    <row r="113" spans="1:23">
      <c r="A113" s="109"/>
      <c r="B113" s="110"/>
      <c r="C113" s="111"/>
      <c r="D113" s="111"/>
      <c r="E113" s="111"/>
      <c r="F113" s="111"/>
      <c r="G113" s="111"/>
      <c r="H113" s="109"/>
      <c r="I113" s="109"/>
      <c r="J113" s="111"/>
      <c r="K113" s="93" t="str">
        <f t="shared" si="24"/>
        <v/>
      </c>
      <c r="L113" s="94" t="str">
        <f t="shared" si="47"/>
        <v/>
      </c>
      <c r="M113" s="94" t="str">
        <f t="shared" si="37"/>
        <v/>
      </c>
      <c r="N113" s="95" t="str">
        <f t="shared" si="38"/>
        <v/>
      </c>
      <c r="O113" s="95" t="str">
        <f t="shared" si="39"/>
        <v/>
      </c>
      <c r="P113" s="95" t="str">
        <f t="shared" si="40"/>
        <v/>
      </c>
      <c r="Q113" s="95" t="str">
        <f t="shared" si="41"/>
        <v/>
      </c>
      <c r="R113" s="96" t="str">
        <f t="shared" si="42"/>
        <v/>
      </c>
      <c r="S113" s="96" t="str">
        <f t="shared" si="43"/>
        <v/>
      </c>
      <c r="T113" s="96" t="str">
        <f t="shared" si="44"/>
        <v/>
      </c>
      <c r="U113" s="96" t="str">
        <f t="shared" si="45"/>
        <v/>
      </c>
      <c r="V113" s="96" t="str">
        <f t="shared" si="34"/>
        <v/>
      </c>
      <c r="W113" s="97" t="str">
        <f t="shared" si="46"/>
        <v/>
      </c>
    </row>
    <row r="114" spans="1:23">
      <c r="A114" s="109"/>
      <c r="B114" s="110"/>
      <c r="C114" s="111"/>
      <c r="D114" s="111"/>
      <c r="E114" s="111"/>
      <c r="F114" s="111"/>
      <c r="G114" s="111"/>
      <c r="H114" s="109"/>
      <c r="I114" s="109"/>
      <c r="J114" s="111"/>
      <c r="K114" s="93" t="str">
        <f t="shared" si="24"/>
        <v/>
      </c>
      <c r="L114" s="94" t="str">
        <f t="shared" si="47"/>
        <v/>
      </c>
      <c r="M114" s="94" t="str">
        <f t="shared" si="37"/>
        <v/>
      </c>
      <c r="N114" s="95" t="str">
        <f t="shared" si="38"/>
        <v/>
      </c>
      <c r="O114" s="95" t="str">
        <f t="shared" si="39"/>
        <v/>
      </c>
      <c r="P114" s="95" t="str">
        <f t="shared" si="40"/>
        <v/>
      </c>
      <c r="Q114" s="95" t="str">
        <f t="shared" si="41"/>
        <v/>
      </c>
      <c r="R114" s="96" t="str">
        <f t="shared" si="42"/>
        <v/>
      </c>
      <c r="S114" s="96" t="str">
        <f t="shared" si="43"/>
        <v/>
      </c>
      <c r="T114" s="96" t="str">
        <f t="shared" si="44"/>
        <v/>
      </c>
      <c r="U114" s="96" t="str">
        <f t="shared" si="45"/>
        <v/>
      </c>
      <c r="V114" s="96" t="str">
        <f t="shared" si="34"/>
        <v/>
      </c>
      <c r="W114" s="97" t="str">
        <f t="shared" si="46"/>
        <v/>
      </c>
    </row>
    <row r="115" spans="1:23">
      <c r="A115" s="109"/>
      <c r="B115" s="110"/>
      <c r="C115" s="111"/>
      <c r="D115" s="111"/>
      <c r="E115" s="111"/>
      <c r="F115" s="111"/>
      <c r="G115" s="111"/>
      <c r="H115" s="109"/>
      <c r="I115" s="109"/>
      <c r="J115" s="111"/>
      <c r="K115" s="93" t="str">
        <f t="shared" si="24"/>
        <v/>
      </c>
      <c r="L115" s="94" t="str">
        <f t="shared" si="47"/>
        <v/>
      </c>
      <c r="M115" s="94" t="str">
        <f t="shared" si="37"/>
        <v/>
      </c>
      <c r="N115" s="95" t="str">
        <f t="shared" si="38"/>
        <v/>
      </c>
      <c r="O115" s="95" t="str">
        <f t="shared" si="39"/>
        <v/>
      </c>
      <c r="P115" s="95" t="str">
        <f t="shared" si="40"/>
        <v/>
      </c>
      <c r="Q115" s="95" t="str">
        <f t="shared" si="41"/>
        <v/>
      </c>
      <c r="R115" s="96" t="str">
        <f t="shared" si="42"/>
        <v/>
      </c>
      <c r="S115" s="96" t="str">
        <f t="shared" si="43"/>
        <v/>
      </c>
      <c r="T115" s="96" t="str">
        <f t="shared" si="44"/>
        <v/>
      </c>
      <c r="U115" s="96" t="str">
        <f t="shared" si="45"/>
        <v/>
      </c>
      <c r="V115" s="96" t="str">
        <f t="shared" si="34"/>
        <v/>
      </c>
      <c r="W115" s="97" t="str">
        <f t="shared" si="46"/>
        <v/>
      </c>
    </row>
    <row r="116" spans="1:23">
      <c r="A116" s="109"/>
      <c r="B116" s="110"/>
      <c r="C116" s="111"/>
      <c r="D116" s="111"/>
      <c r="E116" s="111"/>
      <c r="F116" s="111"/>
      <c r="G116" s="111"/>
      <c r="H116" s="109"/>
      <c r="I116" s="109"/>
      <c r="J116" s="111"/>
      <c r="K116" s="93" t="str">
        <f t="shared" si="24"/>
        <v/>
      </c>
      <c r="L116" s="94" t="str">
        <f t="shared" si="47"/>
        <v/>
      </c>
      <c r="M116" s="94" t="str">
        <f t="shared" si="37"/>
        <v/>
      </c>
      <c r="N116" s="95" t="str">
        <f t="shared" si="38"/>
        <v/>
      </c>
      <c r="O116" s="95" t="str">
        <f t="shared" si="39"/>
        <v/>
      </c>
      <c r="P116" s="95" t="str">
        <f t="shared" si="40"/>
        <v/>
      </c>
      <c r="Q116" s="95" t="str">
        <f t="shared" si="41"/>
        <v/>
      </c>
      <c r="R116" s="96" t="str">
        <f t="shared" si="42"/>
        <v/>
      </c>
      <c r="S116" s="96" t="str">
        <f t="shared" si="43"/>
        <v/>
      </c>
      <c r="T116" s="96" t="str">
        <f t="shared" si="44"/>
        <v/>
      </c>
      <c r="U116" s="96" t="str">
        <f t="shared" si="45"/>
        <v/>
      </c>
      <c r="V116" s="96" t="str">
        <f t="shared" si="34"/>
        <v/>
      </c>
      <c r="W116" s="97" t="str">
        <f t="shared" si="46"/>
        <v/>
      </c>
    </row>
    <row r="117" spans="1:23">
      <c r="A117" s="109"/>
      <c r="B117" s="110"/>
      <c r="C117" s="111"/>
      <c r="D117" s="111"/>
      <c r="E117" s="111"/>
      <c r="F117" s="111"/>
      <c r="G117" s="111"/>
      <c r="H117" s="109"/>
      <c r="I117" s="109"/>
      <c r="J117" s="111"/>
      <c r="K117" s="93" t="str">
        <f t="shared" si="24"/>
        <v/>
      </c>
      <c r="L117" s="94" t="str">
        <f t="shared" si="47"/>
        <v/>
      </c>
      <c r="M117" s="94" t="str">
        <f t="shared" si="37"/>
        <v/>
      </c>
      <c r="N117" s="95" t="str">
        <f t="shared" si="38"/>
        <v/>
      </c>
      <c r="O117" s="95" t="str">
        <f t="shared" si="39"/>
        <v/>
      </c>
      <c r="P117" s="95" t="str">
        <f t="shared" si="40"/>
        <v/>
      </c>
      <c r="Q117" s="95" t="str">
        <f t="shared" si="41"/>
        <v/>
      </c>
      <c r="R117" s="96" t="str">
        <f t="shared" si="42"/>
        <v/>
      </c>
      <c r="S117" s="96" t="str">
        <f t="shared" si="43"/>
        <v/>
      </c>
      <c r="T117" s="96" t="str">
        <f t="shared" si="44"/>
        <v/>
      </c>
      <c r="U117" s="96" t="str">
        <f t="shared" si="45"/>
        <v/>
      </c>
      <c r="V117" s="96" t="str">
        <f t="shared" si="34"/>
        <v/>
      </c>
      <c r="W117" s="97" t="str">
        <f t="shared" si="46"/>
        <v/>
      </c>
    </row>
    <row r="118" spans="1:23">
      <c r="A118" s="109"/>
      <c r="B118" s="110"/>
      <c r="C118" s="111"/>
      <c r="D118" s="111"/>
      <c r="E118" s="111"/>
      <c r="F118" s="111"/>
      <c r="G118" s="111"/>
      <c r="H118" s="109"/>
      <c r="I118" s="109"/>
      <c r="J118" s="111"/>
      <c r="K118" s="93" t="str">
        <f t="shared" si="24"/>
        <v/>
      </c>
      <c r="L118" s="94" t="str">
        <f t="shared" si="47"/>
        <v/>
      </c>
      <c r="M118" s="94" t="str">
        <f t="shared" si="37"/>
        <v/>
      </c>
      <c r="N118" s="95" t="str">
        <f t="shared" si="38"/>
        <v/>
      </c>
      <c r="O118" s="95" t="str">
        <f t="shared" si="39"/>
        <v/>
      </c>
      <c r="P118" s="95" t="str">
        <f t="shared" si="40"/>
        <v/>
      </c>
      <c r="Q118" s="95" t="str">
        <f t="shared" si="41"/>
        <v/>
      </c>
      <c r="R118" s="96" t="str">
        <f t="shared" si="42"/>
        <v/>
      </c>
      <c r="S118" s="96" t="str">
        <f t="shared" si="43"/>
        <v/>
      </c>
      <c r="T118" s="96" t="str">
        <f t="shared" si="44"/>
        <v/>
      </c>
      <c r="U118" s="96" t="str">
        <f t="shared" si="45"/>
        <v/>
      </c>
      <c r="V118" s="96" t="str">
        <f t="shared" si="34"/>
        <v/>
      </c>
      <c r="W118" s="97" t="str">
        <f t="shared" si="46"/>
        <v/>
      </c>
    </row>
    <row r="119" spans="1:23">
      <c r="A119" s="109"/>
      <c r="B119" s="110"/>
      <c r="C119" s="111"/>
      <c r="D119" s="111"/>
      <c r="E119" s="111"/>
      <c r="F119" s="111"/>
      <c r="G119" s="111"/>
      <c r="H119" s="109"/>
      <c r="I119" s="109"/>
      <c r="J119" s="111"/>
      <c r="K119" s="93" t="str">
        <f t="shared" si="24"/>
        <v/>
      </c>
      <c r="L119" s="94" t="str">
        <f t="shared" si="47"/>
        <v/>
      </c>
      <c r="M119" s="94" t="str">
        <f t="shared" si="37"/>
        <v/>
      </c>
      <c r="N119" s="95" t="str">
        <f t="shared" si="38"/>
        <v/>
      </c>
      <c r="O119" s="95" t="str">
        <f t="shared" si="39"/>
        <v/>
      </c>
      <c r="P119" s="95" t="str">
        <f t="shared" si="40"/>
        <v/>
      </c>
      <c r="Q119" s="95" t="str">
        <f t="shared" si="41"/>
        <v/>
      </c>
      <c r="R119" s="96" t="str">
        <f t="shared" si="42"/>
        <v/>
      </c>
      <c r="S119" s="96" t="str">
        <f t="shared" si="43"/>
        <v/>
      </c>
      <c r="T119" s="96" t="str">
        <f t="shared" si="44"/>
        <v/>
      </c>
      <c r="U119" s="96" t="str">
        <f t="shared" si="45"/>
        <v/>
      </c>
      <c r="V119" s="96" t="str">
        <f t="shared" si="34"/>
        <v/>
      </c>
      <c r="W119" s="97" t="str">
        <f t="shared" si="46"/>
        <v/>
      </c>
    </row>
    <row r="120" spans="1:23">
      <c r="C120" s="112"/>
      <c r="D120" s="112"/>
      <c r="E120" s="112"/>
      <c r="F120" s="112"/>
      <c r="G120" s="112"/>
      <c r="H120" s="113"/>
      <c r="I120" s="113"/>
      <c r="J120" s="112"/>
    </row>
    <row r="121" spans="1:23">
      <c r="C121" s="112"/>
      <c r="D121" s="112"/>
      <c r="E121" s="112"/>
      <c r="F121" s="112"/>
      <c r="G121" s="112"/>
      <c r="H121" s="113"/>
      <c r="I121" s="113"/>
      <c r="J121" s="112"/>
    </row>
    <row r="122" spans="1:23">
      <c r="C122" s="112"/>
      <c r="D122" s="112"/>
      <c r="E122" s="112"/>
      <c r="F122" s="112"/>
      <c r="G122" s="112"/>
      <c r="H122" s="113"/>
      <c r="I122" s="113"/>
      <c r="J122" s="112"/>
    </row>
    <row r="123" spans="1:23">
      <c r="C123" s="112"/>
      <c r="D123" s="112"/>
      <c r="E123" s="112"/>
      <c r="F123" s="112"/>
      <c r="G123" s="112"/>
      <c r="H123" s="113"/>
      <c r="I123" s="113"/>
      <c r="J123" s="112"/>
    </row>
    <row r="124" spans="1:23">
      <c r="C124" s="112"/>
      <c r="D124" s="112"/>
      <c r="E124" s="112"/>
      <c r="F124" s="112"/>
      <c r="G124" s="112"/>
      <c r="H124" s="113"/>
      <c r="I124" s="113"/>
      <c r="J124" s="112"/>
    </row>
    <row r="125" spans="1:23">
      <c r="C125" s="112"/>
      <c r="D125" s="112"/>
      <c r="E125" s="112"/>
      <c r="F125" s="112"/>
      <c r="G125" s="112"/>
      <c r="H125" s="113"/>
      <c r="I125" s="113"/>
      <c r="J125" s="112"/>
    </row>
    <row r="126" spans="1:23">
      <c r="C126" s="112"/>
      <c r="D126" s="112"/>
      <c r="E126" s="112"/>
      <c r="F126" s="112"/>
      <c r="G126" s="112"/>
      <c r="H126" s="113"/>
      <c r="I126" s="113"/>
      <c r="J126" s="112"/>
    </row>
    <row r="127" spans="1:23">
      <c r="C127" s="112"/>
      <c r="D127" s="112"/>
      <c r="E127" s="112"/>
      <c r="F127" s="112"/>
      <c r="G127" s="112"/>
      <c r="H127" s="113"/>
      <c r="I127" s="113"/>
      <c r="J127" s="112"/>
    </row>
    <row r="128" spans="1:23">
      <c r="C128" s="112"/>
      <c r="D128" s="112"/>
      <c r="E128" s="112"/>
      <c r="F128" s="112"/>
      <c r="G128" s="112"/>
      <c r="H128" s="113"/>
      <c r="I128" s="113"/>
      <c r="J128" s="112"/>
    </row>
    <row r="129" spans="3:10">
      <c r="C129" s="112"/>
      <c r="D129" s="112"/>
      <c r="E129" s="112"/>
      <c r="F129" s="112"/>
      <c r="G129" s="112"/>
      <c r="H129" s="113"/>
      <c r="I129" s="113"/>
      <c r="J129" s="112"/>
    </row>
    <row r="130" spans="3:10">
      <c r="C130" s="112"/>
      <c r="D130" s="112"/>
      <c r="E130" s="112"/>
      <c r="F130" s="112"/>
      <c r="G130" s="112"/>
      <c r="H130" s="113"/>
      <c r="I130" s="113"/>
      <c r="J130" s="112"/>
    </row>
    <row r="131" spans="3:10">
      <c r="C131" s="112"/>
      <c r="D131" s="112"/>
      <c r="E131" s="112"/>
      <c r="F131" s="112"/>
      <c r="G131" s="112"/>
      <c r="H131" s="113"/>
      <c r="I131" s="113"/>
      <c r="J131" s="112"/>
    </row>
    <row r="132" spans="3:10">
      <c r="C132" s="112"/>
      <c r="D132" s="112"/>
      <c r="E132" s="112"/>
      <c r="F132" s="112"/>
      <c r="G132" s="112"/>
      <c r="H132" s="113"/>
      <c r="I132" s="113"/>
      <c r="J132" s="112"/>
    </row>
    <row r="133" spans="3:10">
      <c r="C133" s="112"/>
      <c r="D133" s="112"/>
      <c r="E133" s="112"/>
      <c r="F133" s="112"/>
      <c r="G133" s="112"/>
      <c r="H133" s="113"/>
      <c r="I133" s="113"/>
      <c r="J133" s="112"/>
    </row>
    <row r="134" spans="3:10">
      <c r="C134" s="112"/>
      <c r="D134" s="112"/>
      <c r="E134" s="112"/>
      <c r="F134" s="112"/>
      <c r="G134" s="112"/>
      <c r="H134" s="113"/>
      <c r="I134" s="113"/>
      <c r="J134" s="112"/>
    </row>
    <row r="135" spans="3:10">
      <c r="C135" s="112"/>
      <c r="D135" s="112"/>
      <c r="E135" s="112"/>
      <c r="F135" s="112"/>
      <c r="G135" s="112"/>
      <c r="H135" s="113"/>
      <c r="I135" s="113"/>
      <c r="J135" s="112"/>
    </row>
    <row r="136" spans="3:10">
      <c r="C136" s="112"/>
      <c r="D136" s="112"/>
      <c r="E136" s="112"/>
      <c r="F136" s="112"/>
      <c r="G136" s="112"/>
      <c r="H136" s="113"/>
      <c r="I136" s="113"/>
      <c r="J136" s="112"/>
    </row>
    <row r="137" spans="3:10">
      <c r="C137" s="112"/>
      <c r="D137" s="112"/>
      <c r="E137" s="112"/>
      <c r="F137" s="112"/>
      <c r="G137" s="112"/>
      <c r="H137" s="113"/>
      <c r="I137" s="113"/>
      <c r="J137" s="112"/>
    </row>
    <row r="138" spans="3:10">
      <c r="C138" s="112"/>
      <c r="D138" s="112"/>
      <c r="E138" s="112"/>
      <c r="F138" s="112"/>
      <c r="G138" s="112"/>
      <c r="H138" s="113"/>
      <c r="I138" s="113"/>
      <c r="J138" s="112"/>
    </row>
    <row r="139" spans="3:10">
      <c r="C139" s="112"/>
      <c r="D139" s="112"/>
      <c r="E139" s="112"/>
      <c r="F139" s="112"/>
      <c r="G139" s="112"/>
      <c r="H139" s="113"/>
      <c r="I139" s="113"/>
      <c r="J139" s="112"/>
    </row>
    <row r="140" spans="3:10">
      <c r="C140" s="112"/>
      <c r="D140" s="112"/>
      <c r="E140" s="112"/>
      <c r="F140" s="112"/>
      <c r="G140" s="112"/>
      <c r="H140" s="113"/>
      <c r="I140" s="113"/>
      <c r="J140" s="112"/>
    </row>
    <row r="141" spans="3:10">
      <c r="C141" s="112"/>
      <c r="D141" s="112"/>
      <c r="E141" s="112"/>
      <c r="F141" s="112"/>
      <c r="G141" s="112"/>
      <c r="H141" s="113"/>
      <c r="I141" s="113"/>
      <c r="J141" s="112"/>
    </row>
    <row r="142" spans="3:10">
      <c r="C142" s="112"/>
      <c r="D142" s="112"/>
      <c r="E142" s="112"/>
      <c r="F142" s="112"/>
      <c r="G142" s="112"/>
      <c r="H142" s="113"/>
      <c r="I142" s="113"/>
      <c r="J142" s="112"/>
    </row>
    <row r="143" spans="3:10">
      <c r="C143" s="112"/>
      <c r="D143" s="112"/>
      <c r="E143" s="112"/>
      <c r="F143" s="112"/>
      <c r="G143" s="112"/>
      <c r="H143" s="113"/>
      <c r="I143" s="113"/>
      <c r="J143" s="112"/>
    </row>
    <row r="144" spans="3:10">
      <c r="C144" s="112"/>
      <c r="D144" s="112"/>
      <c r="E144" s="112"/>
      <c r="F144" s="112"/>
      <c r="G144" s="112"/>
      <c r="H144" s="113"/>
      <c r="I144" s="113"/>
      <c r="J144" s="112"/>
    </row>
    <row r="145" spans="3:10">
      <c r="C145" s="112"/>
      <c r="D145" s="112"/>
      <c r="E145" s="112"/>
      <c r="F145" s="112"/>
      <c r="G145" s="112"/>
      <c r="H145" s="113"/>
      <c r="I145" s="113"/>
      <c r="J145" s="112"/>
    </row>
    <row r="146" spans="3:10">
      <c r="C146" s="112"/>
      <c r="D146" s="112"/>
      <c r="E146" s="112"/>
      <c r="F146" s="112"/>
      <c r="G146" s="112"/>
      <c r="H146" s="113"/>
      <c r="I146" s="113"/>
      <c r="J146" s="112"/>
    </row>
    <row r="147" spans="3:10">
      <c r="C147" s="112"/>
      <c r="D147" s="112"/>
      <c r="E147" s="112"/>
      <c r="F147" s="112"/>
      <c r="G147" s="112"/>
      <c r="H147" s="113"/>
      <c r="I147" s="113"/>
      <c r="J147" s="112"/>
    </row>
    <row r="148" spans="3:10">
      <c r="C148" s="112"/>
      <c r="D148" s="112"/>
      <c r="E148" s="112"/>
      <c r="F148" s="112"/>
      <c r="G148" s="112"/>
      <c r="H148" s="113"/>
      <c r="I148" s="113"/>
      <c r="J148" s="112"/>
    </row>
    <row r="149" spans="3:10">
      <c r="C149" s="112"/>
      <c r="D149" s="112"/>
      <c r="E149" s="112"/>
      <c r="F149" s="112"/>
      <c r="G149" s="112"/>
      <c r="H149" s="113"/>
      <c r="I149" s="113"/>
      <c r="J149" s="112"/>
    </row>
    <row r="150" spans="3:10">
      <c r="C150" s="112"/>
      <c r="D150" s="112"/>
      <c r="E150" s="112"/>
      <c r="F150" s="112"/>
      <c r="G150" s="112"/>
      <c r="H150" s="113"/>
      <c r="I150" s="113"/>
      <c r="J150" s="112"/>
    </row>
    <row r="151" spans="3:10">
      <c r="C151" s="112"/>
      <c r="D151" s="112"/>
      <c r="E151" s="112"/>
      <c r="F151" s="112"/>
      <c r="G151" s="112"/>
      <c r="H151" s="113"/>
      <c r="I151" s="113"/>
      <c r="J151" s="112"/>
    </row>
    <row r="152" spans="3:10">
      <c r="C152" s="112"/>
      <c r="D152" s="112"/>
      <c r="E152" s="112"/>
      <c r="F152" s="112"/>
      <c r="G152" s="112"/>
      <c r="H152" s="113"/>
      <c r="I152" s="113"/>
      <c r="J152" s="112"/>
    </row>
    <row r="153" spans="3:10">
      <c r="C153" s="112"/>
      <c r="D153" s="112"/>
      <c r="E153" s="112"/>
      <c r="F153" s="112"/>
      <c r="G153" s="112"/>
      <c r="H153" s="113"/>
      <c r="I153" s="113"/>
      <c r="J153" s="112"/>
    </row>
    <row r="154" spans="3:10">
      <c r="C154" s="112"/>
      <c r="D154" s="112"/>
      <c r="E154" s="112"/>
      <c r="F154" s="112"/>
      <c r="G154" s="112"/>
      <c r="H154" s="113"/>
      <c r="I154" s="113"/>
      <c r="J154" s="112"/>
    </row>
    <row r="155" spans="3:10">
      <c r="C155" s="112"/>
      <c r="D155" s="112"/>
      <c r="E155" s="112"/>
      <c r="F155" s="112"/>
      <c r="G155" s="112"/>
      <c r="H155" s="113"/>
      <c r="I155" s="113"/>
      <c r="J155" s="112"/>
    </row>
    <row r="156" spans="3:10">
      <c r="C156" s="112"/>
      <c r="D156" s="112"/>
      <c r="E156" s="112"/>
      <c r="F156" s="112"/>
      <c r="G156" s="112"/>
      <c r="H156" s="113"/>
      <c r="I156" s="113"/>
      <c r="J156" s="112"/>
    </row>
    <row r="157" spans="3:10">
      <c r="C157" s="112"/>
      <c r="D157" s="112"/>
      <c r="E157" s="112"/>
      <c r="F157" s="112"/>
      <c r="G157" s="112"/>
      <c r="H157" s="113"/>
      <c r="I157" s="113"/>
      <c r="J157" s="112"/>
    </row>
    <row r="158" spans="3:10">
      <c r="C158" s="112"/>
      <c r="D158" s="112"/>
      <c r="E158" s="112"/>
      <c r="F158" s="112"/>
      <c r="G158" s="112"/>
      <c r="H158" s="113"/>
      <c r="I158" s="113"/>
      <c r="J158" s="112"/>
    </row>
    <row r="159" spans="3:10">
      <c r="C159" s="112"/>
      <c r="D159" s="112"/>
      <c r="E159" s="112"/>
      <c r="F159" s="112"/>
      <c r="G159" s="112"/>
      <c r="H159" s="113"/>
      <c r="I159" s="113"/>
      <c r="J159" s="112"/>
    </row>
    <row r="160" spans="3:10">
      <c r="C160" s="112"/>
      <c r="D160" s="112"/>
      <c r="E160" s="112"/>
      <c r="F160" s="112"/>
      <c r="G160" s="112"/>
      <c r="H160" s="113"/>
      <c r="I160" s="113"/>
      <c r="J160" s="112"/>
    </row>
    <row r="161" spans="3:10">
      <c r="C161" s="112"/>
      <c r="D161" s="112"/>
      <c r="E161" s="112"/>
      <c r="F161" s="112"/>
      <c r="G161" s="112"/>
      <c r="H161" s="113"/>
      <c r="I161" s="113"/>
      <c r="J161" s="112"/>
    </row>
    <row r="162" spans="3:10">
      <c r="C162" s="112"/>
      <c r="D162" s="112"/>
      <c r="E162" s="112"/>
      <c r="F162" s="112"/>
      <c r="G162" s="112"/>
      <c r="H162" s="113"/>
      <c r="I162" s="113"/>
      <c r="J162" s="112"/>
    </row>
    <row r="163" spans="3:10">
      <c r="C163" s="112"/>
      <c r="D163" s="112"/>
      <c r="E163" s="112"/>
      <c r="F163" s="112"/>
      <c r="G163" s="112"/>
      <c r="H163" s="113"/>
      <c r="I163" s="113"/>
      <c r="J163" s="112"/>
    </row>
    <row r="164" spans="3:10">
      <c r="C164" s="112"/>
      <c r="D164" s="112"/>
      <c r="E164" s="112"/>
      <c r="F164" s="112"/>
      <c r="G164" s="112"/>
      <c r="H164" s="113"/>
      <c r="I164" s="113"/>
      <c r="J164" s="112"/>
    </row>
    <row r="165" spans="3:10">
      <c r="C165" s="112"/>
      <c r="D165" s="112"/>
      <c r="E165" s="112"/>
      <c r="F165" s="112"/>
      <c r="G165" s="112"/>
      <c r="H165" s="113"/>
      <c r="I165" s="113"/>
      <c r="J165" s="112"/>
    </row>
    <row r="166" spans="3:10">
      <c r="C166" s="112"/>
      <c r="D166" s="112"/>
      <c r="E166" s="112"/>
      <c r="F166" s="112"/>
      <c r="G166" s="112"/>
      <c r="H166" s="113"/>
      <c r="I166" s="113"/>
      <c r="J166" s="112"/>
    </row>
    <row r="167" spans="3:10">
      <c r="C167" s="112"/>
      <c r="D167" s="112"/>
      <c r="E167" s="112"/>
      <c r="F167" s="112"/>
      <c r="G167" s="112"/>
      <c r="H167" s="113"/>
      <c r="I167" s="113"/>
      <c r="J167" s="112"/>
    </row>
    <row r="168" spans="3:10">
      <c r="C168" s="112"/>
      <c r="D168" s="112"/>
      <c r="E168" s="112"/>
      <c r="F168" s="112"/>
      <c r="G168" s="112"/>
      <c r="H168" s="113"/>
      <c r="I168" s="113"/>
      <c r="J168" s="112"/>
    </row>
    <row r="169" spans="3:10">
      <c r="C169" s="112"/>
      <c r="D169" s="112"/>
      <c r="E169" s="112"/>
      <c r="F169" s="112"/>
      <c r="G169" s="112"/>
      <c r="H169" s="113"/>
      <c r="I169" s="113"/>
      <c r="J169" s="112"/>
    </row>
    <row r="170" spans="3:10">
      <c r="C170" s="112"/>
      <c r="D170" s="112"/>
      <c r="E170" s="112"/>
      <c r="F170" s="112"/>
      <c r="G170" s="112"/>
      <c r="H170" s="113"/>
      <c r="I170" s="113"/>
      <c r="J170" s="112"/>
    </row>
    <row r="171" spans="3:10">
      <c r="C171" s="112"/>
      <c r="D171" s="112"/>
      <c r="E171" s="112"/>
      <c r="F171" s="112"/>
      <c r="G171" s="112"/>
      <c r="H171" s="113"/>
      <c r="I171" s="113"/>
      <c r="J171" s="112"/>
    </row>
    <row r="172" spans="3:10">
      <c r="C172" s="112"/>
      <c r="D172" s="112"/>
      <c r="E172" s="112"/>
      <c r="F172" s="112"/>
      <c r="G172" s="112"/>
      <c r="H172" s="113"/>
      <c r="I172" s="113"/>
      <c r="J172" s="112"/>
    </row>
    <row r="173" spans="3:10">
      <c r="C173" s="112"/>
      <c r="D173" s="112"/>
      <c r="E173" s="112"/>
      <c r="F173" s="112"/>
      <c r="G173" s="112"/>
      <c r="H173" s="113"/>
      <c r="I173" s="113"/>
      <c r="J173" s="112"/>
    </row>
    <row r="174" spans="3:10">
      <c r="C174" s="112"/>
      <c r="D174" s="112"/>
      <c r="E174" s="112"/>
      <c r="F174" s="112"/>
      <c r="G174" s="112"/>
      <c r="H174" s="113"/>
      <c r="I174" s="113"/>
      <c r="J174" s="112"/>
    </row>
    <row r="175" spans="3:10">
      <c r="C175" s="112"/>
      <c r="D175" s="112"/>
      <c r="E175" s="112"/>
      <c r="F175" s="112"/>
      <c r="G175" s="112"/>
      <c r="H175" s="113"/>
      <c r="I175" s="113"/>
      <c r="J175" s="112"/>
    </row>
    <row r="176" spans="3:10">
      <c r="C176" s="112"/>
      <c r="D176" s="112"/>
      <c r="E176" s="112"/>
      <c r="F176" s="112"/>
      <c r="G176" s="112"/>
      <c r="H176" s="113"/>
      <c r="I176" s="113"/>
      <c r="J176" s="112"/>
    </row>
    <row r="177" spans="3:10">
      <c r="C177" s="112"/>
      <c r="D177" s="112"/>
      <c r="E177" s="112"/>
      <c r="F177" s="112"/>
      <c r="G177" s="112"/>
      <c r="H177" s="113"/>
      <c r="I177" s="113"/>
      <c r="J177" s="112"/>
    </row>
    <row r="178" spans="3:10">
      <c r="C178" s="112"/>
      <c r="D178" s="112"/>
      <c r="E178" s="112"/>
      <c r="F178" s="112"/>
      <c r="G178" s="112"/>
      <c r="H178" s="113"/>
      <c r="I178" s="113"/>
      <c r="J178" s="112"/>
    </row>
    <row r="179" spans="3:10">
      <c r="C179" s="112"/>
      <c r="D179" s="112"/>
      <c r="E179" s="112"/>
      <c r="F179" s="112"/>
      <c r="G179" s="112"/>
      <c r="H179" s="113"/>
      <c r="I179" s="113"/>
      <c r="J179" s="112"/>
    </row>
    <row r="180" spans="3:10">
      <c r="C180" s="112"/>
      <c r="D180" s="112"/>
      <c r="E180" s="112"/>
      <c r="F180" s="112"/>
      <c r="G180" s="112"/>
      <c r="H180" s="113"/>
      <c r="I180" s="113"/>
      <c r="J180" s="112"/>
    </row>
    <row r="181" spans="3:10">
      <c r="C181" s="112"/>
      <c r="D181" s="112"/>
      <c r="E181" s="112"/>
      <c r="F181" s="112"/>
      <c r="G181" s="112"/>
      <c r="H181" s="113"/>
      <c r="I181" s="113"/>
      <c r="J181" s="112"/>
    </row>
    <row r="182" spans="3:10">
      <c r="C182" s="112"/>
      <c r="D182" s="112"/>
      <c r="E182" s="112"/>
      <c r="F182" s="112"/>
      <c r="G182" s="112"/>
      <c r="H182" s="113"/>
      <c r="I182" s="113"/>
      <c r="J182" s="112"/>
    </row>
    <row r="183" spans="3:10">
      <c r="C183" s="112"/>
      <c r="D183" s="112"/>
      <c r="E183" s="112"/>
      <c r="F183" s="112"/>
      <c r="G183" s="112"/>
      <c r="H183" s="113"/>
      <c r="I183" s="113"/>
      <c r="J183" s="112"/>
    </row>
    <row r="184" spans="3:10">
      <c r="C184" s="112"/>
      <c r="D184" s="112"/>
      <c r="E184" s="112"/>
      <c r="F184" s="112"/>
      <c r="G184" s="112"/>
      <c r="H184" s="113"/>
      <c r="I184" s="113"/>
      <c r="J184" s="112"/>
    </row>
    <row r="185" spans="3:10">
      <c r="C185" s="112"/>
      <c r="D185" s="112"/>
      <c r="E185" s="112"/>
      <c r="F185" s="112"/>
      <c r="G185" s="112"/>
      <c r="H185" s="113"/>
      <c r="I185" s="113"/>
      <c r="J185" s="112"/>
    </row>
    <row r="186" spans="3:10">
      <c r="C186" s="112"/>
      <c r="D186" s="112"/>
      <c r="E186" s="112"/>
      <c r="F186" s="112"/>
      <c r="G186" s="112"/>
      <c r="H186" s="113"/>
      <c r="I186" s="113"/>
      <c r="J186" s="112"/>
    </row>
    <row r="187" spans="3:10">
      <c r="C187" s="112"/>
      <c r="D187" s="112"/>
      <c r="E187" s="112"/>
      <c r="F187" s="112"/>
      <c r="G187" s="112"/>
      <c r="H187" s="113"/>
      <c r="I187" s="113"/>
      <c r="J187" s="112"/>
    </row>
    <row r="188" spans="3:10">
      <c r="C188" s="112"/>
      <c r="D188" s="112"/>
      <c r="E188" s="112"/>
      <c r="F188" s="112"/>
      <c r="G188" s="112"/>
      <c r="H188" s="113"/>
      <c r="I188" s="113"/>
      <c r="J188" s="112"/>
    </row>
    <row r="189" spans="3:10">
      <c r="C189" s="112"/>
      <c r="D189" s="112"/>
      <c r="E189" s="112"/>
      <c r="F189" s="112"/>
      <c r="G189" s="112"/>
      <c r="H189" s="113"/>
      <c r="I189" s="113"/>
      <c r="J189" s="112"/>
    </row>
    <row r="190" spans="3:10">
      <c r="C190" s="112"/>
      <c r="D190" s="112"/>
      <c r="E190" s="112"/>
      <c r="F190" s="112"/>
      <c r="G190" s="112"/>
      <c r="H190" s="113"/>
      <c r="I190" s="113"/>
      <c r="J190" s="112"/>
    </row>
    <row r="191" spans="3:10">
      <c r="C191" s="112"/>
      <c r="D191" s="112"/>
      <c r="E191" s="112"/>
      <c r="F191" s="112"/>
      <c r="G191" s="112"/>
      <c r="H191" s="113"/>
      <c r="I191" s="113"/>
      <c r="J191" s="112"/>
    </row>
    <row r="192" spans="3:10">
      <c r="C192" s="112"/>
      <c r="D192" s="112"/>
      <c r="E192" s="112"/>
      <c r="F192" s="112"/>
      <c r="G192" s="112"/>
      <c r="H192" s="113"/>
      <c r="I192" s="113"/>
      <c r="J192" s="112"/>
    </row>
    <row r="193" spans="3:10">
      <c r="C193" s="112"/>
      <c r="D193" s="112"/>
      <c r="E193" s="112"/>
      <c r="F193" s="112"/>
      <c r="G193" s="112"/>
      <c r="H193" s="113"/>
      <c r="I193" s="113"/>
      <c r="J193" s="112"/>
    </row>
    <row r="194" spans="3:10">
      <c r="C194" s="112"/>
      <c r="D194" s="112"/>
      <c r="E194" s="112"/>
      <c r="F194" s="112"/>
      <c r="G194" s="112"/>
      <c r="H194" s="113"/>
      <c r="I194" s="113"/>
      <c r="J194" s="112"/>
    </row>
    <row r="195" spans="3:10">
      <c r="C195" s="112"/>
      <c r="D195" s="112"/>
      <c r="E195" s="112"/>
      <c r="F195" s="112"/>
      <c r="G195" s="112"/>
      <c r="H195" s="113"/>
      <c r="I195" s="113"/>
      <c r="J195" s="112"/>
    </row>
    <row r="196" spans="3:10">
      <c r="C196" s="112"/>
      <c r="D196" s="112"/>
      <c r="E196" s="112"/>
      <c r="F196" s="112"/>
      <c r="G196" s="112"/>
      <c r="H196" s="113"/>
      <c r="I196" s="113"/>
      <c r="J196" s="112"/>
    </row>
    <row r="197" spans="3:10">
      <c r="C197" s="112"/>
      <c r="D197" s="112"/>
      <c r="E197" s="112"/>
      <c r="F197" s="112"/>
      <c r="G197" s="112"/>
      <c r="H197" s="113"/>
      <c r="I197" s="113"/>
      <c r="J197" s="112"/>
    </row>
    <row r="198" spans="3:10">
      <c r="C198" s="112"/>
      <c r="D198" s="112"/>
      <c r="E198" s="112"/>
      <c r="F198" s="112"/>
      <c r="G198" s="112"/>
      <c r="H198" s="113"/>
      <c r="I198" s="113"/>
      <c r="J198" s="112"/>
    </row>
    <row r="199" spans="3:10">
      <c r="C199" s="112"/>
      <c r="D199" s="112"/>
      <c r="E199" s="112"/>
      <c r="F199" s="112"/>
      <c r="G199" s="112"/>
      <c r="H199" s="113"/>
      <c r="I199" s="113"/>
      <c r="J199" s="112"/>
    </row>
    <row r="200" spans="3:10">
      <c r="C200" s="112"/>
      <c r="D200" s="112"/>
      <c r="E200" s="112"/>
      <c r="F200" s="112"/>
      <c r="G200" s="112"/>
      <c r="H200" s="113"/>
      <c r="I200" s="113"/>
      <c r="J200" s="112"/>
    </row>
    <row r="201" spans="3:10">
      <c r="C201" s="112"/>
      <c r="D201" s="112"/>
      <c r="E201" s="112"/>
      <c r="F201" s="112"/>
      <c r="G201" s="112"/>
      <c r="H201" s="113"/>
      <c r="I201" s="113"/>
      <c r="J201" s="112"/>
    </row>
    <row r="202" spans="3:10">
      <c r="C202" s="112"/>
      <c r="D202" s="112"/>
      <c r="E202" s="112"/>
      <c r="F202" s="112"/>
      <c r="G202" s="112"/>
      <c r="H202" s="113"/>
      <c r="I202" s="113"/>
      <c r="J202" s="112"/>
    </row>
    <row r="203" spans="3:10">
      <c r="C203" s="112"/>
      <c r="D203" s="112"/>
      <c r="E203" s="112"/>
      <c r="F203" s="112"/>
      <c r="G203" s="112"/>
      <c r="H203" s="113"/>
      <c r="I203" s="113"/>
      <c r="J203" s="112"/>
    </row>
    <row r="204" spans="3:10">
      <c r="C204" s="112"/>
      <c r="D204" s="112"/>
      <c r="E204" s="112"/>
      <c r="F204" s="112"/>
      <c r="G204" s="112"/>
      <c r="H204" s="113"/>
      <c r="I204" s="113"/>
      <c r="J204" s="112"/>
    </row>
    <row r="205" spans="3:10">
      <c r="C205" s="112"/>
      <c r="D205" s="112"/>
      <c r="E205" s="112"/>
      <c r="F205" s="112"/>
      <c r="G205" s="112"/>
      <c r="H205" s="113"/>
      <c r="I205" s="113"/>
      <c r="J205" s="112"/>
    </row>
    <row r="206" spans="3:10">
      <c r="C206" s="112"/>
      <c r="D206" s="112"/>
      <c r="E206" s="112"/>
      <c r="F206" s="112"/>
      <c r="G206" s="112"/>
      <c r="H206" s="113"/>
      <c r="I206" s="113"/>
      <c r="J206" s="112"/>
    </row>
    <row r="207" spans="3:10">
      <c r="C207" s="112"/>
      <c r="D207" s="112"/>
      <c r="E207" s="112"/>
      <c r="F207" s="112"/>
      <c r="G207" s="112"/>
      <c r="H207" s="113"/>
      <c r="I207" s="113"/>
      <c r="J207" s="112"/>
    </row>
    <row r="208" spans="3:10">
      <c r="C208" s="112"/>
      <c r="D208" s="112"/>
      <c r="E208" s="112"/>
      <c r="F208" s="112"/>
      <c r="G208" s="112"/>
      <c r="H208" s="113"/>
      <c r="I208" s="113"/>
      <c r="J208" s="112"/>
    </row>
    <row r="209" spans="3:10">
      <c r="C209" s="112"/>
      <c r="D209" s="112"/>
      <c r="E209" s="112"/>
      <c r="F209" s="112"/>
      <c r="G209" s="112"/>
      <c r="H209" s="113"/>
      <c r="I209" s="113"/>
      <c r="J209" s="112"/>
    </row>
    <row r="210" spans="3:10">
      <c r="C210" s="112"/>
      <c r="D210" s="112"/>
      <c r="E210" s="112"/>
      <c r="F210" s="112"/>
      <c r="G210" s="112"/>
      <c r="H210" s="113"/>
      <c r="I210" s="113"/>
      <c r="J210" s="112"/>
    </row>
    <row r="211" spans="3:10">
      <c r="C211" s="112"/>
      <c r="D211" s="112"/>
      <c r="E211" s="112"/>
      <c r="F211" s="112"/>
      <c r="G211" s="112"/>
      <c r="H211" s="113"/>
      <c r="I211" s="113"/>
      <c r="J211" s="112"/>
    </row>
    <row r="212" spans="3:10">
      <c r="C212" s="112"/>
      <c r="D212" s="112"/>
      <c r="E212" s="112"/>
      <c r="F212" s="112"/>
      <c r="G212" s="112"/>
      <c r="H212" s="113"/>
      <c r="I212" s="113"/>
      <c r="J212" s="112"/>
    </row>
    <row r="213" spans="3:10">
      <c r="C213" s="112"/>
      <c r="D213" s="112"/>
      <c r="E213" s="112"/>
      <c r="F213" s="112"/>
      <c r="G213" s="112"/>
      <c r="H213" s="113"/>
      <c r="I213" s="113"/>
      <c r="J213" s="112"/>
    </row>
    <row r="214" spans="3:10">
      <c r="C214" s="112"/>
      <c r="D214" s="112"/>
      <c r="E214" s="112"/>
      <c r="F214" s="112"/>
      <c r="G214" s="112"/>
      <c r="H214" s="113"/>
      <c r="I214" s="113"/>
      <c r="J214" s="112"/>
    </row>
    <row r="215" spans="3:10">
      <c r="C215" s="112"/>
      <c r="D215" s="112"/>
      <c r="E215" s="112"/>
      <c r="F215" s="112"/>
      <c r="G215" s="112"/>
      <c r="H215" s="113"/>
      <c r="I215" s="113"/>
      <c r="J215" s="112"/>
    </row>
    <row r="216" spans="3:10">
      <c r="C216" s="112"/>
      <c r="D216" s="112"/>
      <c r="E216" s="112"/>
      <c r="F216" s="112"/>
      <c r="G216" s="112"/>
      <c r="H216" s="113"/>
      <c r="I216" s="113"/>
      <c r="J216" s="112"/>
    </row>
    <row r="217" spans="3:10">
      <c r="C217" s="112"/>
      <c r="D217" s="112"/>
      <c r="E217" s="112"/>
      <c r="F217" s="112"/>
      <c r="G217" s="112"/>
      <c r="H217" s="113"/>
      <c r="I217" s="113"/>
      <c r="J217" s="112"/>
    </row>
    <row r="218" spans="3:10">
      <c r="C218" s="112"/>
      <c r="D218" s="112"/>
      <c r="E218" s="112"/>
      <c r="F218" s="112"/>
      <c r="G218" s="112"/>
      <c r="H218" s="113"/>
      <c r="I218" s="113"/>
      <c r="J218" s="112"/>
    </row>
    <row r="219" spans="3:10">
      <c r="C219" s="112"/>
      <c r="D219" s="112"/>
      <c r="E219" s="112"/>
      <c r="F219" s="112"/>
      <c r="G219" s="112"/>
      <c r="H219" s="113"/>
      <c r="I219" s="113"/>
      <c r="J219" s="112"/>
    </row>
    <row r="220" spans="3:10">
      <c r="C220" s="112"/>
      <c r="D220" s="112"/>
      <c r="E220" s="112"/>
      <c r="F220" s="112"/>
      <c r="G220" s="112"/>
      <c r="H220" s="113"/>
      <c r="I220" s="113"/>
      <c r="J220" s="112"/>
    </row>
    <row r="221" spans="3:10">
      <c r="C221" s="112"/>
      <c r="D221" s="112"/>
      <c r="E221" s="112"/>
      <c r="F221" s="112"/>
      <c r="G221" s="112"/>
      <c r="H221" s="113"/>
      <c r="I221" s="113"/>
      <c r="J221" s="112"/>
    </row>
    <row r="222" spans="3:10">
      <c r="C222" s="112"/>
      <c r="D222" s="112"/>
      <c r="E222" s="112"/>
      <c r="F222" s="112"/>
      <c r="G222" s="112"/>
      <c r="H222" s="113"/>
      <c r="I222" s="113"/>
      <c r="J222" s="112"/>
    </row>
    <row r="223" spans="3:10">
      <c r="C223" s="112"/>
      <c r="D223" s="112"/>
      <c r="E223" s="112"/>
      <c r="F223" s="112"/>
      <c r="G223" s="112"/>
      <c r="H223" s="113"/>
      <c r="I223" s="113"/>
      <c r="J223" s="112"/>
    </row>
    <row r="224" spans="3:10">
      <c r="C224" s="112"/>
      <c r="D224" s="112"/>
      <c r="E224" s="112"/>
      <c r="F224" s="112"/>
      <c r="G224" s="112"/>
      <c r="H224" s="113"/>
      <c r="I224" s="113"/>
      <c r="J224" s="112"/>
    </row>
    <row r="225" spans="3:10">
      <c r="C225" s="112"/>
      <c r="D225" s="112"/>
      <c r="E225" s="112"/>
      <c r="F225" s="112"/>
      <c r="G225" s="112"/>
      <c r="H225" s="113"/>
      <c r="I225" s="113"/>
      <c r="J225" s="112"/>
    </row>
    <row r="226" spans="3:10">
      <c r="C226" s="112"/>
      <c r="D226" s="112"/>
      <c r="E226" s="112"/>
      <c r="F226" s="112"/>
      <c r="G226" s="112"/>
      <c r="H226" s="113"/>
      <c r="I226" s="113"/>
      <c r="J226" s="112"/>
    </row>
    <row r="227" spans="3:10">
      <c r="C227" s="112"/>
      <c r="D227" s="112"/>
      <c r="E227" s="112"/>
      <c r="F227" s="112"/>
      <c r="G227" s="112"/>
      <c r="H227" s="113"/>
      <c r="I227" s="113"/>
      <c r="J227" s="112"/>
    </row>
    <row r="228" spans="3:10">
      <c r="C228" s="112"/>
      <c r="D228" s="112"/>
      <c r="E228" s="112"/>
      <c r="F228" s="112"/>
      <c r="G228" s="112"/>
      <c r="H228" s="113"/>
      <c r="I228" s="113"/>
      <c r="J228" s="112"/>
    </row>
    <row r="229" spans="3:10">
      <c r="C229" s="112"/>
      <c r="D229" s="112"/>
      <c r="E229" s="112"/>
      <c r="F229" s="112"/>
      <c r="G229" s="112"/>
      <c r="H229" s="113"/>
      <c r="I229" s="113"/>
      <c r="J229" s="112"/>
    </row>
    <row r="230" spans="3:10">
      <c r="C230" s="112"/>
      <c r="D230" s="112"/>
      <c r="E230" s="112"/>
      <c r="F230" s="112"/>
      <c r="G230" s="112"/>
      <c r="H230" s="113"/>
      <c r="I230" s="113"/>
      <c r="J230" s="112"/>
    </row>
    <row r="231" spans="3:10">
      <c r="C231" s="112"/>
      <c r="D231" s="112"/>
      <c r="E231" s="112"/>
      <c r="F231" s="112"/>
      <c r="G231" s="112"/>
      <c r="H231" s="113"/>
      <c r="I231" s="113"/>
      <c r="J231" s="112"/>
    </row>
    <row r="232" spans="3:10">
      <c r="C232" s="112"/>
      <c r="D232" s="112"/>
      <c r="E232" s="112"/>
      <c r="F232" s="112"/>
      <c r="G232" s="112"/>
      <c r="H232" s="113"/>
      <c r="I232" s="113"/>
      <c r="J232" s="112"/>
    </row>
    <row r="233" spans="3:10">
      <c r="C233" s="112"/>
      <c r="D233" s="112"/>
      <c r="E233" s="112"/>
      <c r="F233" s="112"/>
      <c r="G233" s="112"/>
      <c r="H233" s="113"/>
      <c r="I233" s="113"/>
      <c r="J233" s="112"/>
    </row>
    <row r="234" spans="3:10">
      <c r="C234" s="112"/>
      <c r="D234" s="112"/>
      <c r="E234" s="112"/>
      <c r="F234" s="112"/>
      <c r="G234" s="112"/>
      <c r="H234" s="113"/>
      <c r="I234" s="113"/>
      <c r="J234" s="112"/>
    </row>
    <row r="235" spans="3:10">
      <c r="C235" s="112"/>
      <c r="D235" s="112"/>
      <c r="E235" s="112"/>
      <c r="F235" s="112"/>
      <c r="G235" s="112"/>
      <c r="H235" s="113"/>
      <c r="I235" s="113"/>
      <c r="J235" s="112"/>
    </row>
    <row r="236" spans="3:10">
      <c r="C236" s="112"/>
      <c r="D236" s="112"/>
      <c r="E236" s="112"/>
      <c r="F236" s="112"/>
      <c r="G236" s="112"/>
      <c r="H236" s="113"/>
      <c r="I236" s="113"/>
      <c r="J236" s="112"/>
    </row>
    <row r="237" spans="3:10">
      <c r="C237" s="112"/>
      <c r="D237" s="112"/>
      <c r="E237" s="112"/>
      <c r="F237" s="112"/>
      <c r="G237" s="112"/>
      <c r="H237" s="113"/>
      <c r="I237" s="113"/>
      <c r="J237" s="112"/>
    </row>
    <row r="238" spans="3:10">
      <c r="C238" s="112"/>
      <c r="D238" s="112"/>
      <c r="E238" s="112"/>
      <c r="F238" s="112"/>
      <c r="G238" s="112"/>
      <c r="H238" s="113"/>
      <c r="I238" s="113"/>
      <c r="J238" s="112"/>
    </row>
    <row r="239" spans="3:10">
      <c r="C239" s="112"/>
      <c r="D239" s="112"/>
      <c r="E239" s="112"/>
      <c r="F239" s="112"/>
      <c r="G239" s="112"/>
      <c r="H239" s="113"/>
      <c r="I239" s="113"/>
      <c r="J239" s="112"/>
    </row>
    <row r="240" spans="3:10">
      <c r="C240" s="112"/>
      <c r="D240" s="112"/>
      <c r="E240" s="112"/>
      <c r="F240" s="112"/>
      <c r="G240" s="112"/>
      <c r="H240" s="113"/>
      <c r="I240" s="113"/>
      <c r="J240" s="112"/>
    </row>
    <row r="241" spans="3:10">
      <c r="C241" s="112"/>
      <c r="D241" s="112"/>
      <c r="E241" s="112"/>
      <c r="F241" s="112"/>
      <c r="G241" s="112"/>
      <c r="H241" s="113"/>
      <c r="I241" s="113"/>
      <c r="J241" s="112"/>
    </row>
    <row r="242" spans="3:10">
      <c r="C242" s="112"/>
      <c r="D242" s="112"/>
      <c r="E242" s="112"/>
      <c r="F242" s="112"/>
      <c r="G242" s="112"/>
      <c r="H242" s="113"/>
      <c r="I242" s="113"/>
      <c r="J242" s="112"/>
    </row>
    <row r="243" spans="3:10">
      <c r="C243" s="112"/>
      <c r="D243" s="112"/>
      <c r="E243" s="112"/>
      <c r="F243" s="112"/>
      <c r="G243" s="112"/>
      <c r="H243" s="113"/>
      <c r="I243" s="113"/>
      <c r="J243" s="112"/>
    </row>
    <row r="244" spans="3:10">
      <c r="C244" s="112"/>
      <c r="D244" s="112"/>
      <c r="E244" s="112"/>
      <c r="F244" s="112"/>
      <c r="G244" s="112"/>
      <c r="H244" s="113"/>
      <c r="I244" s="113"/>
      <c r="J244" s="112"/>
    </row>
    <row r="245" spans="3:10">
      <c r="C245" s="112"/>
      <c r="D245" s="112"/>
      <c r="E245" s="112"/>
      <c r="F245" s="112"/>
      <c r="G245" s="112"/>
      <c r="H245" s="113"/>
      <c r="I245" s="113"/>
      <c r="J245" s="112"/>
    </row>
    <row r="246" spans="3:10">
      <c r="C246" s="112"/>
      <c r="D246" s="112"/>
      <c r="E246" s="112"/>
      <c r="F246" s="112"/>
      <c r="G246" s="112"/>
      <c r="H246" s="113"/>
      <c r="I246" s="113"/>
      <c r="J246" s="112"/>
    </row>
    <row r="247" spans="3:10">
      <c r="C247" s="112"/>
      <c r="D247" s="112"/>
      <c r="E247" s="112"/>
      <c r="F247" s="112"/>
      <c r="G247" s="112"/>
      <c r="H247" s="113"/>
      <c r="I247" s="113"/>
      <c r="J247" s="112"/>
    </row>
    <row r="248" spans="3:10">
      <c r="C248" s="112"/>
      <c r="D248" s="112"/>
      <c r="E248" s="112"/>
      <c r="F248" s="112"/>
      <c r="G248" s="112"/>
      <c r="H248" s="113"/>
      <c r="I248" s="113"/>
      <c r="J248" s="112"/>
    </row>
    <row r="249" spans="3:10">
      <c r="C249" s="112"/>
      <c r="D249" s="112"/>
      <c r="E249" s="112"/>
      <c r="F249" s="112"/>
      <c r="G249" s="112"/>
      <c r="H249" s="113"/>
      <c r="I249" s="113"/>
      <c r="J249" s="112"/>
    </row>
    <row r="250" spans="3:10">
      <c r="C250" s="112"/>
      <c r="D250" s="112"/>
      <c r="E250" s="112"/>
      <c r="F250" s="112"/>
      <c r="G250" s="112"/>
      <c r="H250" s="113"/>
      <c r="I250" s="113"/>
      <c r="J250" s="112"/>
    </row>
    <row r="251" spans="3:10">
      <c r="C251" s="112"/>
      <c r="D251" s="112"/>
      <c r="E251" s="112"/>
      <c r="F251" s="112"/>
      <c r="G251" s="112"/>
      <c r="H251" s="113"/>
      <c r="I251" s="113"/>
      <c r="J251" s="112"/>
    </row>
    <row r="252" spans="3:10">
      <c r="C252" s="112"/>
      <c r="D252" s="112"/>
      <c r="E252" s="112"/>
      <c r="F252" s="112"/>
      <c r="G252" s="112"/>
      <c r="H252" s="113"/>
      <c r="I252" s="113"/>
      <c r="J252" s="112"/>
    </row>
    <row r="253" spans="3:10">
      <c r="C253" s="112"/>
      <c r="D253" s="112"/>
      <c r="E253" s="112"/>
      <c r="F253" s="112"/>
      <c r="G253" s="112"/>
      <c r="H253" s="113"/>
      <c r="I253" s="113"/>
      <c r="J253" s="112"/>
    </row>
    <row r="254" spans="3:10">
      <c r="C254" s="112"/>
      <c r="D254" s="112"/>
      <c r="E254" s="112"/>
      <c r="F254" s="112"/>
      <c r="G254" s="112"/>
      <c r="H254" s="113"/>
      <c r="I254" s="113"/>
      <c r="J254" s="112"/>
    </row>
    <row r="255" spans="3:10">
      <c r="C255" s="112"/>
      <c r="D255" s="112"/>
      <c r="E255" s="112"/>
      <c r="F255" s="112"/>
      <c r="G255" s="112"/>
      <c r="H255" s="113"/>
      <c r="I255" s="113"/>
      <c r="J255" s="112"/>
    </row>
    <row r="256" spans="3:10">
      <c r="C256" s="112"/>
      <c r="D256" s="112"/>
      <c r="E256" s="112"/>
      <c r="F256" s="112"/>
      <c r="G256" s="112"/>
      <c r="H256" s="113"/>
      <c r="I256" s="113"/>
      <c r="J256" s="112"/>
    </row>
    <row r="257" spans="3:10">
      <c r="C257" s="112"/>
      <c r="D257" s="112"/>
      <c r="E257" s="112"/>
      <c r="F257" s="112"/>
      <c r="G257" s="112"/>
      <c r="H257" s="113"/>
      <c r="I257" s="113"/>
      <c r="J257" s="112"/>
    </row>
    <row r="258" spans="3:10">
      <c r="C258" s="112"/>
      <c r="D258" s="112"/>
      <c r="E258" s="112"/>
      <c r="F258" s="112"/>
      <c r="G258" s="112"/>
      <c r="H258" s="113"/>
      <c r="I258" s="113"/>
      <c r="J258" s="112"/>
    </row>
    <row r="259" spans="3:10">
      <c r="C259" s="112"/>
      <c r="D259" s="112"/>
      <c r="E259" s="112"/>
      <c r="F259" s="112"/>
      <c r="G259" s="112"/>
      <c r="H259" s="113"/>
      <c r="I259" s="113"/>
      <c r="J259" s="112"/>
    </row>
    <row r="260" spans="3:10">
      <c r="C260" s="112"/>
      <c r="D260" s="112"/>
      <c r="E260" s="112"/>
      <c r="F260" s="112"/>
      <c r="G260" s="112"/>
      <c r="H260" s="113"/>
      <c r="I260" s="113"/>
      <c r="J260" s="112"/>
    </row>
    <row r="261" spans="3:10">
      <c r="C261" s="112"/>
      <c r="D261" s="112"/>
      <c r="E261" s="112"/>
      <c r="F261" s="112"/>
      <c r="G261" s="112"/>
      <c r="H261" s="113"/>
      <c r="I261" s="113"/>
      <c r="J261" s="112"/>
    </row>
    <row r="262" spans="3:10">
      <c r="C262" s="112"/>
      <c r="D262" s="112"/>
      <c r="E262" s="112"/>
      <c r="F262" s="112"/>
      <c r="G262" s="112"/>
      <c r="H262" s="113"/>
      <c r="I262" s="113"/>
      <c r="J262" s="112"/>
    </row>
    <row r="263" spans="3:10">
      <c r="C263" s="112"/>
      <c r="D263" s="112"/>
      <c r="E263" s="112"/>
      <c r="F263" s="112"/>
      <c r="G263" s="112"/>
      <c r="H263" s="113"/>
      <c r="I263" s="113"/>
      <c r="J263" s="112"/>
    </row>
    <row r="264" spans="3:10">
      <c r="C264" s="112"/>
      <c r="D264" s="112"/>
      <c r="E264" s="112"/>
      <c r="F264" s="112"/>
      <c r="G264" s="112"/>
      <c r="H264" s="113"/>
      <c r="I264" s="113"/>
      <c r="J264" s="112"/>
    </row>
    <row r="265" spans="3:10">
      <c r="C265" s="112"/>
      <c r="D265" s="112"/>
      <c r="E265" s="112"/>
      <c r="F265" s="112"/>
      <c r="G265" s="112"/>
      <c r="H265" s="113"/>
      <c r="I265" s="113"/>
      <c r="J265" s="112"/>
    </row>
    <row r="266" spans="3:10">
      <c r="C266" s="112"/>
      <c r="D266" s="112"/>
      <c r="E266" s="112"/>
      <c r="F266" s="112"/>
      <c r="G266" s="112"/>
      <c r="H266" s="113"/>
      <c r="I266" s="113"/>
      <c r="J266" s="112"/>
    </row>
    <row r="267" spans="3:10">
      <c r="C267" s="112"/>
      <c r="D267" s="112"/>
      <c r="E267" s="112"/>
      <c r="F267" s="112"/>
      <c r="G267" s="112"/>
      <c r="H267" s="113"/>
      <c r="I267" s="113"/>
      <c r="J267" s="112"/>
    </row>
    <row r="268" spans="3:10">
      <c r="C268" s="112"/>
      <c r="D268" s="112"/>
      <c r="E268" s="112"/>
      <c r="F268" s="112"/>
      <c r="G268" s="112"/>
      <c r="H268" s="113"/>
      <c r="I268" s="113"/>
      <c r="J268" s="112"/>
    </row>
    <row r="269" spans="3:10">
      <c r="C269" s="112"/>
      <c r="D269" s="112"/>
      <c r="E269" s="112"/>
      <c r="F269" s="112"/>
      <c r="G269" s="112"/>
      <c r="H269" s="113"/>
      <c r="I269" s="113"/>
      <c r="J269" s="112"/>
    </row>
    <row r="270" spans="3:10">
      <c r="C270" s="112"/>
      <c r="D270" s="112"/>
      <c r="E270" s="112"/>
      <c r="F270" s="112"/>
      <c r="G270" s="112"/>
      <c r="H270" s="113"/>
      <c r="I270" s="113"/>
      <c r="J270" s="112"/>
    </row>
    <row r="271" spans="3:10">
      <c r="C271" s="112"/>
      <c r="D271" s="112"/>
      <c r="E271" s="112"/>
      <c r="F271" s="112"/>
      <c r="G271" s="112"/>
      <c r="H271" s="113"/>
      <c r="I271" s="113"/>
      <c r="J271" s="112"/>
    </row>
    <row r="272" spans="3:10">
      <c r="C272" s="112"/>
      <c r="D272" s="112"/>
      <c r="E272" s="112"/>
      <c r="F272" s="112"/>
      <c r="G272" s="112"/>
      <c r="H272" s="113"/>
      <c r="I272" s="113"/>
      <c r="J272" s="112"/>
    </row>
    <row r="273" spans="3:10">
      <c r="C273" s="112"/>
      <c r="D273" s="112"/>
      <c r="E273" s="112"/>
      <c r="F273" s="112"/>
      <c r="G273" s="112"/>
      <c r="H273" s="113"/>
      <c r="I273" s="113"/>
      <c r="J273" s="112"/>
    </row>
    <row r="274" spans="3:10">
      <c r="C274" s="112"/>
      <c r="D274" s="112"/>
      <c r="E274" s="112"/>
      <c r="F274" s="112"/>
      <c r="G274" s="112"/>
      <c r="H274" s="113"/>
      <c r="I274" s="113"/>
      <c r="J274" s="112"/>
    </row>
    <row r="275" spans="3:10">
      <c r="C275" s="112"/>
      <c r="D275" s="112"/>
      <c r="E275" s="112"/>
      <c r="F275" s="112"/>
      <c r="G275" s="112"/>
      <c r="H275" s="113"/>
      <c r="I275" s="113"/>
      <c r="J275" s="112"/>
    </row>
    <row r="276" spans="3:10">
      <c r="C276" s="112"/>
      <c r="D276" s="112"/>
      <c r="E276" s="112"/>
      <c r="F276" s="112"/>
      <c r="G276" s="112"/>
      <c r="H276" s="113"/>
      <c r="I276" s="113"/>
      <c r="J276" s="112"/>
    </row>
    <row r="277" spans="3:10">
      <c r="C277" s="112"/>
      <c r="D277" s="112"/>
      <c r="E277" s="112"/>
      <c r="F277" s="112"/>
      <c r="G277" s="112"/>
      <c r="H277" s="113"/>
      <c r="I277" s="113"/>
      <c r="J277" s="112"/>
    </row>
    <row r="278" spans="3:10">
      <c r="C278" s="112"/>
      <c r="D278" s="112"/>
      <c r="E278" s="112"/>
      <c r="F278" s="112"/>
      <c r="G278" s="112"/>
      <c r="H278" s="113"/>
      <c r="I278" s="113"/>
      <c r="J278" s="112"/>
    </row>
    <row r="279" spans="3:10">
      <c r="C279" s="112"/>
      <c r="D279" s="112"/>
      <c r="E279" s="112"/>
      <c r="F279" s="112"/>
      <c r="G279" s="112"/>
      <c r="H279" s="113"/>
      <c r="I279" s="113"/>
      <c r="J279" s="112"/>
    </row>
    <row r="280" spans="3:10">
      <c r="C280" s="112"/>
      <c r="D280" s="112"/>
      <c r="E280" s="112"/>
      <c r="F280" s="112"/>
      <c r="G280" s="112"/>
      <c r="H280" s="113"/>
      <c r="I280" s="113"/>
      <c r="J280" s="112"/>
    </row>
    <row r="281" spans="3:10">
      <c r="C281" s="112"/>
      <c r="D281" s="112"/>
      <c r="E281" s="112"/>
      <c r="F281" s="112"/>
      <c r="G281" s="112"/>
      <c r="H281" s="113"/>
      <c r="I281" s="113"/>
      <c r="J281" s="112"/>
    </row>
    <row r="282" spans="3:10">
      <c r="C282" s="112"/>
      <c r="D282" s="112"/>
      <c r="E282" s="112"/>
      <c r="F282" s="112"/>
      <c r="G282" s="112"/>
      <c r="H282" s="113"/>
      <c r="I282" s="113"/>
      <c r="J282" s="112"/>
    </row>
    <row r="283" spans="3:10">
      <c r="C283" s="112"/>
      <c r="D283" s="112"/>
      <c r="E283" s="112"/>
      <c r="F283" s="112"/>
      <c r="G283" s="112"/>
      <c r="H283" s="113"/>
      <c r="I283" s="113"/>
      <c r="J283" s="112"/>
    </row>
    <row r="284" spans="3:10">
      <c r="C284" s="112"/>
      <c r="D284" s="112"/>
      <c r="E284" s="112"/>
      <c r="F284" s="112"/>
      <c r="G284" s="112"/>
      <c r="H284" s="113"/>
      <c r="I284" s="113"/>
      <c r="J284" s="112"/>
    </row>
    <row r="285" spans="3:10">
      <c r="C285" s="112"/>
      <c r="D285" s="112"/>
      <c r="E285" s="112"/>
      <c r="F285" s="112"/>
      <c r="G285" s="112"/>
      <c r="H285" s="113"/>
      <c r="I285" s="113"/>
      <c r="J285" s="112"/>
    </row>
    <row r="286" spans="3:10">
      <c r="C286" s="112"/>
      <c r="D286" s="112"/>
      <c r="E286" s="112"/>
      <c r="F286" s="112"/>
      <c r="G286" s="112"/>
      <c r="H286" s="113"/>
      <c r="I286" s="113"/>
      <c r="J286" s="112"/>
    </row>
    <row r="287" spans="3:10">
      <c r="C287" s="112"/>
      <c r="D287" s="112"/>
      <c r="E287" s="112"/>
      <c r="F287" s="112"/>
      <c r="G287" s="112"/>
      <c r="H287" s="113"/>
      <c r="I287" s="113"/>
      <c r="J287" s="112"/>
    </row>
    <row r="288" spans="3:10">
      <c r="C288" s="112"/>
      <c r="D288" s="112"/>
      <c r="E288" s="112"/>
      <c r="F288" s="112"/>
      <c r="G288" s="112"/>
      <c r="H288" s="113"/>
      <c r="I288" s="113"/>
      <c r="J288" s="112"/>
    </row>
    <row r="289" spans="3:10">
      <c r="C289" s="112"/>
      <c r="D289" s="112"/>
      <c r="E289" s="112"/>
      <c r="F289" s="112"/>
      <c r="G289" s="112"/>
      <c r="H289" s="113"/>
      <c r="I289" s="113"/>
      <c r="J289" s="112"/>
    </row>
    <row r="290" spans="3:10">
      <c r="C290" s="112"/>
      <c r="D290" s="112"/>
      <c r="E290" s="112"/>
      <c r="F290" s="112"/>
      <c r="G290" s="112"/>
      <c r="H290" s="113"/>
      <c r="I290" s="113"/>
      <c r="J290" s="112"/>
    </row>
    <row r="291" spans="3:10">
      <c r="C291" s="112"/>
      <c r="D291" s="112"/>
      <c r="E291" s="112"/>
      <c r="F291" s="112"/>
      <c r="G291" s="112"/>
      <c r="H291" s="113"/>
      <c r="I291" s="113"/>
      <c r="J291" s="112"/>
    </row>
    <row r="292" spans="3:10">
      <c r="C292" s="112"/>
      <c r="D292" s="112"/>
      <c r="E292" s="112"/>
      <c r="F292" s="112"/>
      <c r="G292" s="112"/>
      <c r="H292" s="113"/>
      <c r="I292" s="113"/>
      <c r="J292" s="112"/>
    </row>
    <row r="293" spans="3:10">
      <c r="C293" s="112"/>
      <c r="D293" s="112"/>
      <c r="E293" s="112"/>
      <c r="F293" s="112"/>
      <c r="G293" s="112"/>
      <c r="H293" s="113"/>
      <c r="I293" s="113"/>
      <c r="J293" s="112"/>
    </row>
    <row r="294" spans="3:10">
      <c r="C294" s="112"/>
      <c r="D294" s="112"/>
      <c r="E294" s="112"/>
      <c r="F294" s="112"/>
      <c r="G294" s="112"/>
      <c r="H294" s="113"/>
      <c r="I294" s="113"/>
      <c r="J294" s="112"/>
    </row>
    <row r="295" spans="3:10">
      <c r="C295" s="112"/>
      <c r="D295" s="112"/>
      <c r="E295" s="112"/>
      <c r="F295" s="112"/>
      <c r="G295" s="112"/>
      <c r="H295" s="113"/>
      <c r="I295" s="113"/>
      <c r="J295" s="112"/>
    </row>
    <row r="296" spans="3:10">
      <c r="C296" s="112"/>
      <c r="D296" s="112"/>
      <c r="E296" s="112"/>
      <c r="F296" s="112"/>
      <c r="G296" s="112"/>
      <c r="H296" s="113"/>
      <c r="I296" s="113"/>
      <c r="J296" s="112"/>
    </row>
    <row r="297" spans="3:10">
      <c r="C297" s="112"/>
      <c r="D297" s="112"/>
      <c r="E297" s="112"/>
      <c r="F297" s="112"/>
      <c r="G297" s="112"/>
      <c r="H297" s="113"/>
      <c r="I297" s="113"/>
      <c r="J297" s="112"/>
    </row>
    <row r="298" spans="3:10">
      <c r="C298" s="112"/>
      <c r="D298" s="112"/>
      <c r="E298" s="112"/>
      <c r="F298" s="112"/>
      <c r="G298" s="112"/>
      <c r="H298" s="113"/>
      <c r="I298" s="113"/>
      <c r="J298" s="112"/>
    </row>
    <row r="299" spans="3:10">
      <c r="C299" s="112"/>
      <c r="D299" s="112"/>
      <c r="E299" s="112"/>
      <c r="F299" s="112"/>
      <c r="G299" s="112"/>
      <c r="H299" s="113"/>
      <c r="I299" s="113"/>
      <c r="J299" s="112"/>
    </row>
    <row r="300" spans="3:10">
      <c r="C300" s="112"/>
      <c r="D300" s="112"/>
      <c r="E300" s="112"/>
      <c r="F300" s="112"/>
      <c r="G300" s="112"/>
      <c r="H300" s="113"/>
      <c r="I300" s="113"/>
      <c r="J300" s="112"/>
    </row>
    <row r="301" spans="3:10">
      <c r="C301" s="112"/>
      <c r="D301" s="112"/>
      <c r="E301" s="112"/>
      <c r="F301" s="112"/>
      <c r="G301" s="112"/>
      <c r="H301" s="113"/>
      <c r="I301" s="113"/>
      <c r="J301" s="112"/>
    </row>
    <row r="302" spans="3:10">
      <c r="C302" s="112"/>
      <c r="D302" s="112"/>
      <c r="E302" s="112"/>
      <c r="F302" s="112"/>
      <c r="G302" s="112"/>
      <c r="H302" s="113"/>
      <c r="I302" s="113"/>
      <c r="J302" s="112"/>
    </row>
    <row r="303" spans="3:10">
      <c r="C303" s="112"/>
      <c r="D303" s="112"/>
      <c r="E303" s="112"/>
      <c r="F303" s="112"/>
      <c r="G303" s="112"/>
      <c r="H303" s="113"/>
      <c r="I303" s="113"/>
      <c r="J303" s="112"/>
    </row>
    <row r="304" spans="3:10">
      <c r="C304" s="112"/>
      <c r="D304" s="112"/>
      <c r="E304" s="112"/>
      <c r="F304" s="112"/>
      <c r="G304" s="112"/>
      <c r="H304" s="113"/>
      <c r="I304" s="113"/>
      <c r="J304" s="112"/>
    </row>
    <row r="305" spans="3:10">
      <c r="C305" s="112"/>
      <c r="D305" s="112"/>
      <c r="E305" s="112"/>
      <c r="F305" s="112"/>
      <c r="G305" s="112"/>
      <c r="H305" s="113"/>
      <c r="I305" s="113"/>
      <c r="J305" s="112"/>
    </row>
    <row r="306" spans="3:10">
      <c r="C306" s="112"/>
      <c r="D306" s="112"/>
      <c r="E306" s="112"/>
      <c r="F306" s="112"/>
      <c r="G306" s="112"/>
      <c r="H306" s="113"/>
      <c r="I306" s="113"/>
      <c r="J306" s="112"/>
    </row>
    <row r="307" spans="3:10">
      <c r="C307" s="112"/>
      <c r="D307" s="112"/>
      <c r="E307" s="112"/>
      <c r="F307" s="112"/>
      <c r="G307" s="112"/>
      <c r="H307" s="113"/>
      <c r="I307" s="113"/>
      <c r="J307" s="112"/>
    </row>
    <row r="308" spans="3:10">
      <c r="C308" s="112"/>
      <c r="D308" s="112"/>
      <c r="E308" s="112"/>
      <c r="F308" s="112"/>
      <c r="G308" s="112"/>
      <c r="H308" s="113"/>
      <c r="I308" s="113"/>
      <c r="J308" s="112"/>
    </row>
    <row r="309" spans="3:10">
      <c r="C309" s="112"/>
      <c r="D309" s="112"/>
      <c r="E309" s="112"/>
      <c r="F309" s="112"/>
      <c r="G309" s="112"/>
      <c r="H309" s="113"/>
      <c r="I309" s="113"/>
      <c r="J309" s="112"/>
    </row>
    <row r="310" spans="3:10">
      <c r="C310" s="112"/>
      <c r="D310" s="112"/>
      <c r="E310" s="112"/>
      <c r="F310" s="112"/>
      <c r="G310" s="112"/>
      <c r="H310" s="113"/>
      <c r="I310" s="113"/>
      <c r="J310" s="112"/>
    </row>
    <row r="311" spans="3:10">
      <c r="C311" s="112"/>
      <c r="D311" s="112"/>
      <c r="E311" s="112"/>
      <c r="F311" s="112"/>
      <c r="G311" s="112"/>
      <c r="H311" s="113"/>
      <c r="I311" s="113"/>
      <c r="J311" s="112"/>
    </row>
    <row r="312" spans="3:10">
      <c r="C312" s="112"/>
      <c r="D312" s="112"/>
      <c r="E312" s="112"/>
      <c r="F312" s="112"/>
      <c r="G312" s="112"/>
      <c r="H312" s="113"/>
      <c r="I312" s="113"/>
      <c r="J312" s="112"/>
    </row>
    <row r="313" spans="3:10">
      <c r="C313" s="112"/>
      <c r="D313" s="112"/>
      <c r="E313" s="112"/>
      <c r="F313" s="112"/>
      <c r="G313" s="112"/>
      <c r="H313" s="113"/>
      <c r="I313" s="113"/>
      <c r="J313" s="112"/>
    </row>
    <row r="314" spans="3:10">
      <c r="C314" s="112"/>
      <c r="D314" s="112"/>
      <c r="E314" s="112"/>
      <c r="F314" s="112"/>
      <c r="G314" s="112"/>
      <c r="H314" s="113"/>
      <c r="I314" s="113"/>
      <c r="J314" s="112"/>
    </row>
    <row r="315" spans="3:10">
      <c r="C315" s="112"/>
      <c r="D315" s="112"/>
      <c r="E315" s="112"/>
      <c r="F315" s="112"/>
      <c r="G315" s="112"/>
      <c r="H315" s="113"/>
      <c r="I315" s="113"/>
      <c r="J315" s="112"/>
    </row>
    <row r="316" spans="3:10">
      <c r="C316" s="112"/>
      <c r="D316" s="112"/>
      <c r="E316" s="112"/>
      <c r="F316" s="112"/>
      <c r="G316" s="112"/>
      <c r="H316" s="113"/>
      <c r="I316" s="113"/>
      <c r="J316" s="112"/>
    </row>
    <row r="317" spans="3:10">
      <c r="C317" s="112"/>
      <c r="D317" s="112"/>
      <c r="E317" s="112"/>
      <c r="F317" s="112"/>
      <c r="G317" s="112"/>
      <c r="H317" s="113"/>
      <c r="I317" s="113"/>
      <c r="J317" s="112"/>
    </row>
    <row r="318" spans="3:10">
      <c r="C318" s="112"/>
      <c r="D318" s="112"/>
      <c r="E318" s="112"/>
      <c r="F318" s="112"/>
      <c r="G318" s="112"/>
      <c r="H318" s="113"/>
      <c r="I318" s="113"/>
      <c r="J318" s="112"/>
    </row>
    <row r="319" spans="3:10">
      <c r="C319" s="112"/>
      <c r="D319" s="112"/>
      <c r="E319" s="112"/>
      <c r="F319" s="112"/>
      <c r="G319" s="112"/>
      <c r="H319" s="113"/>
      <c r="I319" s="113"/>
      <c r="J319" s="112"/>
    </row>
    <row r="320" spans="3:10">
      <c r="C320" s="112"/>
      <c r="D320" s="112"/>
      <c r="E320" s="112"/>
      <c r="F320" s="112"/>
      <c r="G320" s="112"/>
      <c r="H320" s="113"/>
      <c r="I320" s="113"/>
      <c r="J320" s="112"/>
    </row>
    <row r="321" spans="3:10">
      <c r="C321" s="112"/>
      <c r="D321" s="112"/>
      <c r="E321" s="112"/>
      <c r="F321" s="112"/>
      <c r="G321" s="112"/>
      <c r="H321" s="113"/>
      <c r="I321" s="113"/>
      <c r="J321" s="112"/>
    </row>
    <row r="322" spans="3:10">
      <c r="C322" s="112"/>
      <c r="D322" s="112"/>
      <c r="E322" s="112"/>
      <c r="F322" s="112"/>
      <c r="G322" s="112"/>
      <c r="H322" s="113"/>
      <c r="I322" s="113"/>
      <c r="J322" s="112"/>
    </row>
    <row r="323" spans="3:10">
      <c r="C323" s="112"/>
      <c r="D323" s="112"/>
      <c r="E323" s="112"/>
      <c r="F323" s="112"/>
      <c r="G323" s="112"/>
      <c r="H323" s="113"/>
      <c r="I323" s="113"/>
      <c r="J323" s="112"/>
    </row>
    <row r="324" spans="3:10">
      <c r="C324" s="112"/>
      <c r="D324" s="112"/>
      <c r="E324" s="112"/>
      <c r="F324" s="112"/>
      <c r="G324" s="112"/>
      <c r="H324" s="113"/>
      <c r="I324" s="113"/>
      <c r="J324" s="112"/>
    </row>
    <row r="325" spans="3:10">
      <c r="C325" s="112"/>
      <c r="D325" s="112"/>
      <c r="E325" s="112"/>
      <c r="F325" s="112"/>
      <c r="G325" s="112"/>
      <c r="H325" s="113"/>
      <c r="I325" s="113"/>
      <c r="J325" s="112"/>
    </row>
    <row r="326" spans="3:10">
      <c r="C326" s="112"/>
      <c r="D326" s="112"/>
      <c r="E326" s="112"/>
      <c r="F326" s="112"/>
      <c r="G326" s="112"/>
      <c r="H326" s="113"/>
      <c r="I326" s="113"/>
      <c r="J326" s="112"/>
    </row>
    <row r="327" spans="3:10">
      <c r="C327" s="112"/>
      <c r="D327" s="112"/>
      <c r="E327" s="112"/>
      <c r="F327" s="112"/>
      <c r="G327" s="112"/>
      <c r="H327" s="113"/>
      <c r="I327" s="113"/>
      <c r="J327" s="112"/>
    </row>
    <row r="328" spans="3:10">
      <c r="C328" s="112"/>
      <c r="D328" s="112"/>
      <c r="E328" s="112"/>
      <c r="F328" s="112"/>
      <c r="G328" s="112"/>
      <c r="H328" s="113"/>
      <c r="I328" s="113"/>
      <c r="J328" s="112"/>
    </row>
    <row r="329" spans="3:10">
      <c r="C329" s="112"/>
      <c r="D329" s="112"/>
      <c r="E329" s="112"/>
      <c r="F329" s="112"/>
      <c r="G329" s="112"/>
      <c r="H329" s="113"/>
      <c r="I329" s="113"/>
      <c r="J329" s="112"/>
    </row>
    <row r="330" spans="3:10">
      <c r="C330" s="112"/>
      <c r="D330" s="112"/>
      <c r="E330" s="112"/>
      <c r="F330" s="112"/>
      <c r="G330" s="112"/>
      <c r="H330" s="113"/>
      <c r="I330" s="113"/>
      <c r="J330" s="112"/>
    </row>
    <row r="331" spans="3:10">
      <c r="C331" s="112"/>
      <c r="D331" s="112"/>
      <c r="E331" s="112"/>
      <c r="F331" s="112"/>
      <c r="G331" s="112"/>
      <c r="H331" s="113"/>
      <c r="I331" s="113"/>
      <c r="J331" s="112"/>
    </row>
    <row r="332" spans="3:10">
      <c r="C332" s="112"/>
      <c r="D332" s="112"/>
      <c r="E332" s="112"/>
      <c r="F332" s="112"/>
      <c r="G332" s="112"/>
      <c r="H332" s="113"/>
      <c r="I332" s="113"/>
      <c r="J332" s="112"/>
    </row>
    <row r="333" spans="3:10">
      <c r="C333" s="112"/>
      <c r="D333" s="112"/>
      <c r="E333" s="112"/>
      <c r="F333" s="112"/>
      <c r="G333" s="112"/>
      <c r="H333" s="113"/>
      <c r="I333" s="113"/>
      <c r="J333" s="112"/>
    </row>
    <row r="334" spans="3:10">
      <c r="C334" s="112"/>
      <c r="D334" s="112"/>
      <c r="E334" s="112"/>
      <c r="F334" s="112"/>
      <c r="G334" s="112"/>
      <c r="H334" s="113"/>
      <c r="I334" s="113"/>
      <c r="J334" s="112"/>
    </row>
    <row r="335" spans="3:10">
      <c r="C335" s="112"/>
      <c r="D335" s="112"/>
      <c r="E335" s="112"/>
      <c r="F335" s="112"/>
      <c r="G335" s="112"/>
      <c r="H335" s="113"/>
      <c r="I335" s="113"/>
      <c r="J335" s="112"/>
    </row>
    <row r="336" spans="3:10">
      <c r="C336" s="112"/>
      <c r="D336" s="112"/>
      <c r="E336" s="112"/>
      <c r="F336" s="112"/>
      <c r="G336" s="112"/>
      <c r="H336" s="113"/>
      <c r="I336" s="113"/>
      <c r="J336" s="112"/>
    </row>
    <row r="337" spans="3:10">
      <c r="C337" s="112"/>
      <c r="D337" s="112"/>
      <c r="E337" s="112"/>
      <c r="F337" s="112"/>
      <c r="G337" s="112"/>
      <c r="H337" s="113"/>
      <c r="I337" s="113"/>
      <c r="J337" s="112"/>
    </row>
    <row r="338" spans="3:10">
      <c r="C338" s="112"/>
      <c r="D338" s="112"/>
      <c r="E338" s="112"/>
      <c r="F338" s="112"/>
      <c r="G338" s="112"/>
      <c r="H338" s="113"/>
      <c r="I338" s="113"/>
      <c r="J338" s="112"/>
    </row>
    <row r="339" spans="3:10">
      <c r="C339" s="112"/>
      <c r="D339" s="112"/>
      <c r="E339" s="112"/>
      <c r="F339" s="112"/>
      <c r="G339" s="112"/>
      <c r="H339" s="113"/>
      <c r="I339" s="113"/>
      <c r="J339" s="112"/>
    </row>
    <row r="340" spans="3:10">
      <c r="C340" s="112"/>
      <c r="D340" s="112"/>
      <c r="E340" s="112"/>
      <c r="F340" s="112"/>
      <c r="G340" s="112"/>
      <c r="H340" s="113"/>
      <c r="I340" s="113"/>
      <c r="J340" s="112"/>
    </row>
    <row r="341" spans="3:10">
      <c r="C341" s="112"/>
      <c r="D341" s="112"/>
      <c r="E341" s="112"/>
      <c r="F341" s="112"/>
      <c r="G341" s="112"/>
      <c r="H341" s="113"/>
      <c r="I341" s="113"/>
      <c r="J341" s="112"/>
    </row>
    <row r="342" spans="3:10">
      <c r="C342" s="112"/>
      <c r="D342" s="112"/>
      <c r="E342" s="112"/>
      <c r="F342" s="112"/>
      <c r="G342" s="112"/>
      <c r="H342" s="113"/>
      <c r="I342" s="113"/>
      <c r="J342" s="112"/>
    </row>
    <row r="343" spans="3:10">
      <c r="C343" s="112"/>
      <c r="D343" s="112"/>
      <c r="E343" s="112"/>
      <c r="F343" s="112"/>
      <c r="G343" s="112"/>
      <c r="H343" s="113"/>
      <c r="I343" s="113"/>
      <c r="J343" s="112"/>
    </row>
    <row r="344" spans="3:10">
      <c r="C344" s="112"/>
      <c r="D344" s="112"/>
      <c r="E344" s="112"/>
      <c r="F344" s="112"/>
      <c r="G344" s="112"/>
      <c r="H344" s="113"/>
      <c r="I344" s="113"/>
      <c r="J344" s="112"/>
    </row>
    <row r="345" spans="3:10">
      <c r="C345" s="112"/>
      <c r="D345" s="112"/>
      <c r="E345" s="112"/>
      <c r="F345" s="112"/>
      <c r="G345" s="112"/>
      <c r="H345" s="113"/>
      <c r="I345" s="113"/>
      <c r="J345" s="112"/>
    </row>
    <row r="346" spans="3:10">
      <c r="C346" s="112"/>
      <c r="D346" s="112"/>
      <c r="E346" s="112"/>
      <c r="F346" s="112"/>
      <c r="G346" s="112"/>
      <c r="H346" s="113"/>
      <c r="I346" s="113"/>
      <c r="J346" s="112"/>
    </row>
    <row r="347" spans="3:10">
      <c r="C347" s="112"/>
      <c r="D347" s="112"/>
      <c r="E347" s="112"/>
      <c r="F347" s="112"/>
      <c r="G347" s="112"/>
      <c r="H347" s="113"/>
      <c r="I347" s="113"/>
      <c r="J347" s="112"/>
    </row>
    <row r="348" spans="3:10">
      <c r="C348" s="112"/>
      <c r="D348" s="112"/>
      <c r="E348" s="112"/>
      <c r="F348" s="112"/>
      <c r="G348" s="112"/>
      <c r="H348" s="113"/>
      <c r="I348" s="113"/>
      <c r="J348" s="112"/>
    </row>
    <row r="349" spans="3:10">
      <c r="C349" s="112"/>
      <c r="D349" s="112"/>
      <c r="E349" s="112"/>
      <c r="F349" s="112"/>
      <c r="G349" s="112"/>
      <c r="H349" s="113"/>
      <c r="I349" s="113"/>
      <c r="J349" s="112"/>
    </row>
    <row r="350" spans="3:10">
      <c r="C350" s="112"/>
      <c r="D350" s="112"/>
      <c r="E350" s="112"/>
      <c r="F350" s="112"/>
      <c r="G350" s="112"/>
      <c r="H350" s="113"/>
      <c r="I350" s="113"/>
      <c r="J350" s="112"/>
    </row>
    <row r="351" spans="3:10">
      <c r="C351" s="112"/>
      <c r="D351" s="112"/>
      <c r="E351" s="112"/>
      <c r="F351" s="112"/>
      <c r="G351" s="112"/>
      <c r="H351" s="113"/>
      <c r="I351" s="113"/>
      <c r="J351" s="112"/>
    </row>
    <row r="352" spans="3:10">
      <c r="C352" s="112"/>
      <c r="D352" s="112"/>
      <c r="E352" s="112"/>
      <c r="F352" s="112"/>
      <c r="G352" s="112"/>
      <c r="H352" s="113"/>
      <c r="I352" s="113"/>
      <c r="J352" s="112"/>
    </row>
    <row r="353" spans="3:10">
      <c r="C353" s="112"/>
      <c r="D353" s="112"/>
      <c r="E353" s="112"/>
      <c r="F353" s="112"/>
      <c r="G353" s="112"/>
      <c r="H353" s="113"/>
      <c r="I353" s="113"/>
      <c r="J353" s="112"/>
    </row>
    <row r="354" spans="3:10">
      <c r="C354" s="112"/>
      <c r="D354" s="112"/>
      <c r="E354" s="112"/>
      <c r="F354" s="112"/>
      <c r="G354" s="112"/>
      <c r="H354" s="113"/>
      <c r="I354" s="113"/>
      <c r="J354" s="112"/>
    </row>
    <row r="355" spans="3:10">
      <c r="C355" s="112"/>
      <c r="D355" s="112"/>
      <c r="E355" s="112"/>
      <c r="F355" s="112"/>
      <c r="G355" s="112"/>
      <c r="H355" s="113"/>
      <c r="I355" s="113"/>
      <c r="J355" s="112"/>
    </row>
    <row r="356" spans="3:10">
      <c r="C356" s="112"/>
      <c r="D356" s="112"/>
      <c r="E356" s="112"/>
      <c r="F356" s="112"/>
      <c r="G356" s="112"/>
      <c r="H356" s="113"/>
      <c r="I356" s="113"/>
      <c r="J356" s="112"/>
    </row>
    <row r="357" spans="3:10">
      <c r="C357" s="112"/>
      <c r="D357" s="112"/>
      <c r="E357" s="112"/>
      <c r="F357" s="112"/>
      <c r="G357" s="112"/>
      <c r="H357" s="113"/>
      <c r="I357" s="113"/>
      <c r="J357" s="112"/>
    </row>
    <row r="358" spans="3:10">
      <c r="C358" s="112"/>
      <c r="D358" s="112"/>
      <c r="E358" s="112"/>
      <c r="F358" s="112"/>
      <c r="G358" s="112"/>
      <c r="H358" s="113"/>
      <c r="I358" s="113"/>
      <c r="J358" s="112"/>
    </row>
    <row r="359" spans="3:10">
      <c r="C359" s="112"/>
      <c r="D359" s="112"/>
      <c r="E359" s="112"/>
      <c r="F359" s="112"/>
      <c r="G359" s="112"/>
      <c r="H359" s="113"/>
      <c r="I359" s="113"/>
      <c r="J359" s="112"/>
    </row>
    <row r="360" spans="3:10">
      <c r="C360" s="112"/>
      <c r="D360" s="112"/>
      <c r="E360" s="112"/>
      <c r="F360" s="112"/>
      <c r="G360" s="112"/>
      <c r="H360" s="113"/>
      <c r="I360" s="113"/>
      <c r="J360" s="112"/>
    </row>
    <row r="361" spans="3:10">
      <c r="C361" s="112"/>
      <c r="D361" s="112"/>
      <c r="E361" s="112"/>
      <c r="F361" s="112"/>
      <c r="G361" s="112"/>
      <c r="H361" s="113"/>
      <c r="I361" s="113"/>
      <c r="J361" s="112"/>
    </row>
    <row r="362" spans="3:10">
      <c r="C362" s="112"/>
      <c r="D362" s="112"/>
      <c r="E362" s="112"/>
      <c r="F362" s="112"/>
      <c r="G362" s="112"/>
      <c r="H362" s="113"/>
      <c r="I362" s="113"/>
      <c r="J362" s="112"/>
    </row>
    <row r="363" spans="3:10">
      <c r="C363" s="112"/>
      <c r="D363" s="112"/>
      <c r="E363" s="112"/>
      <c r="F363" s="112"/>
      <c r="G363" s="112"/>
      <c r="H363" s="113"/>
      <c r="I363" s="113"/>
      <c r="J363" s="112"/>
    </row>
    <row r="364" spans="3:10">
      <c r="C364" s="112"/>
      <c r="D364" s="112"/>
      <c r="E364" s="112"/>
      <c r="F364" s="112"/>
      <c r="G364" s="112"/>
      <c r="H364" s="113"/>
      <c r="I364" s="113"/>
      <c r="J364" s="112"/>
    </row>
    <row r="365" spans="3:10">
      <c r="C365" s="112"/>
      <c r="D365" s="112"/>
      <c r="E365" s="112"/>
      <c r="F365" s="112"/>
      <c r="G365" s="112"/>
      <c r="H365" s="113"/>
      <c r="I365" s="113"/>
      <c r="J365" s="112"/>
    </row>
    <row r="366" spans="3:10">
      <c r="C366" s="112"/>
      <c r="D366" s="112"/>
      <c r="E366" s="112"/>
      <c r="F366" s="112"/>
      <c r="G366" s="112"/>
      <c r="H366" s="113"/>
      <c r="I366" s="113"/>
      <c r="J366" s="112"/>
    </row>
    <row r="367" spans="3:10">
      <c r="C367" s="112"/>
      <c r="D367" s="112"/>
      <c r="E367" s="112"/>
      <c r="F367" s="112"/>
      <c r="G367" s="112"/>
      <c r="H367" s="113"/>
      <c r="I367" s="113"/>
      <c r="J367" s="112"/>
    </row>
    <row r="368" spans="3:10">
      <c r="C368" s="112"/>
      <c r="D368" s="112"/>
      <c r="E368" s="112"/>
      <c r="F368" s="112"/>
      <c r="G368" s="112"/>
      <c r="H368" s="113"/>
      <c r="I368" s="113"/>
      <c r="J368" s="112"/>
    </row>
    <row r="369" spans="3:10">
      <c r="C369" s="112"/>
      <c r="D369" s="112"/>
      <c r="E369" s="112"/>
      <c r="F369" s="112"/>
      <c r="G369" s="112"/>
      <c r="H369" s="113"/>
      <c r="I369" s="113"/>
      <c r="J369" s="112"/>
    </row>
    <row r="370" spans="3:10">
      <c r="C370" s="112"/>
      <c r="D370" s="112"/>
      <c r="E370" s="112"/>
      <c r="F370" s="112"/>
      <c r="G370" s="112"/>
      <c r="H370" s="113"/>
      <c r="I370" s="113"/>
      <c r="J370" s="112"/>
    </row>
    <row r="371" spans="3:10">
      <c r="C371" s="112"/>
      <c r="D371" s="112"/>
      <c r="E371" s="112"/>
      <c r="F371" s="112"/>
      <c r="G371" s="112"/>
      <c r="H371" s="113"/>
      <c r="I371" s="113"/>
      <c r="J371" s="112"/>
    </row>
    <row r="372" spans="3:10">
      <c r="C372" s="112"/>
      <c r="D372" s="112"/>
      <c r="E372" s="112"/>
      <c r="F372" s="112"/>
      <c r="G372" s="112"/>
      <c r="H372" s="113"/>
      <c r="I372" s="113"/>
      <c r="J372" s="112"/>
    </row>
    <row r="373" spans="3:10">
      <c r="C373" s="112"/>
      <c r="D373" s="112"/>
      <c r="E373" s="112"/>
      <c r="F373" s="112"/>
      <c r="G373" s="112"/>
      <c r="H373" s="113"/>
      <c r="I373" s="113"/>
      <c r="J373" s="112"/>
    </row>
    <row r="374" spans="3:10">
      <c r="C374" s="112"/>
      <c r="D374" s="112"/>
      <c r="E374" s="112"/>
      <c r="F374" s="112"/>
      <c r="G374" s="112"/>
      <c r="H374" s="113"/>
      <c r="I374" s="113"/>
      <c r="J374" s="112"/>
    </row>
    <row r="375" spans="3:10">
      <c r="C375" s="112"/>
      <c r="D375" s="112"/>
      <c r="E375" s="112"/>
      <c r="F375" s="112"/>
      <c r="G375" s="112"/>
      <c r="H375" s="113"/>
      <c r="I375" s="113"/>
      <c r="J375" s="112"/>
    </row>
    <row r="376" spans="3:10">
      <c r="C376" s="112"/>
      <c r="D376" s="112"/>
      <c r="E376" s="112"/>
      <c r="F376" s="112"/>
      <c r="G376" s="112"/>
      <c r="H376" s="113"/>
      <c r="I376" s="113"/>
      <c r="J376" s="112"/>
    </row>
    <row r="377" spans="3:10">
      <c r="C377" s="112"/>
      <c r="D377" s="112"/>
      <c r="E377" s="112"/>
      <c r="F377" s="112"/>
      <c r="G377" s="112"/>
      <c r="H377" s="113"/>
      <c r="I377" s="113"/>
      <c r="J377" s="112"/>
    </row>
    <row r="378" spans="3:10">
      <c r="C378" s="112"/>
      <c r="D378" s="112"/>
      <c r="E378" s="112"/>
      <c r="F378" s="112"/>
      <c r="G378" s="112"/>
      <c r="H378" s="113"/>
      <c r="I378" s="113"/>
      <c r="J378" s="112"/>
    </row>
    <row r="379" spans="3:10">
      <c r="C379" s="112"/>
      <c r="D379" s="112"/>
      <c r="E379" s="112"/>
      <c r="F379" s="112"/>
      <c r="G379" s="112"/>
      <c r="H379" s="113"/>
      <c r="I379" s="113"/>
      <c r="J379" s="112"/>
    </row>
    <row r="380" spans="3:10">
      <c r="C380" s="112"/>
      <c r="D380" s="112"/>
      <c r="E380" s="112"/>
      <c r="F380" s="112"/>
      <c r="G380" s="112"/>
      <c r="H380" s="113"/>
      <c r="I380" s="113"/>
      <c r="J380" s="112"/>
    </row>
    <row r="381" spans="3:10">
      <c r="C381" s="112"/>
      <c r="D381" s="112"/>
      <c r="E381" s="112"/>
      <c r="F381" s="112"/>
      <c r="G381" s="112"/>
      <c r="H381" s="113"/>
      <c r="I381" s="113"/>
      <c r="J381" s="112"/>
    </row>
    <row r="382" spans="3:10">
      <c r="C382" s="112"/>
      <c r="D382" s="112"/>
      <c r="E382" s="112"/>
      <c r="F382" s="112"/>
      <c r="G382" s="112"/>
      <c r="H382" s="113"/>
      <c r="I382" s="113"/>
      <c r="J382" s="112"/>
    </row>
    <row r="383" spans="3:10">
      <c r="C383" s="112"/>
      <c r="D383" s="112"/>
      <c r="E383" s="112"/>
      <c r="F383" s="112"/>
      <c r="G383" s="112"/>
      <c r="H383" s="113"/>
      <c r="I383" s="113"/>
      <c r="J383" s="112"/>
    </row>
    <row r="384" spans="3:10">
      <c r="C384" s="112"/>
      <c r="D384" s="112"/>
      <c r="E384" s="112"/>
      <c r="F384" s="112"/>
      <c r="G384" s="112"/>
      <c r="H384" s="113"/>
      <c r="I384" s="113"/>
      <c r="J384" s="112"/>
    </row>
    <row r="385" spans="3:10">
      <c r="C385" s="112"/>
      <c r="D385" s="112"/>
      <c r="E385" s="112"/>
      <c r="F385" s="112"/>
      <c r="G385" s="112"/>
      <c r="H385" s="113"/>
      <c r="I385" s="113"/>
      <c r="J385" s="112"/>
    </row>
    <row r="386" spans="3:10">
      <c r="C386" s="112"/>
      <c r="D386" s="112"/>
      <c r="E386" s="112"/>
      <c r="F386" s="112"/>
      <c r="G386" s="112"/>
      <c r="H386" s="113"/>
      <c r="I386" s="113"/>
      <c r="J386" s="112"/>
    </row>
    <row r="387" spans="3:10">
      <c r="C387" s="112"/>
      <c r="D387" s="112"/>
      <c r="E387" s="112"/>
      <c r="F387" s="112"/>
      <c r="G387" s="112"/>
      <c r="H387" s="113"/>
      <c r="I387" s="113"/>
      <c r="J387" s="112"/>
    </row>
    <row r="388" spans="3:10">
      <c r="C388" s="112"/>
      <c r="D388" s="112"/>
      <c r="E388" s="112"/>
      <c r="F388" s="112"/>
      <c r="G388" s="112"/>
      <c r="H388" s="113"/>
      <c r="I388" s="113"/>
      <c r="J388" s="112"/>
    </row>
    <row r="389" spans="3:10">
      <c r="C389" s="112"/>
      <c r="D389" s="112"/>
      <c r="E389" s="112"/>
      <c r="F389" s="112"/>
      <c r="G389" s="112"/>
      <c r="H389" s="113"/>
      <c r="I389" s="113"/>
      <c r="J389" s="112"/>
    </row>
    <row r="390" spans="3:10">
      <c r="C390" s="112"/>
      <c r="D390" s="112"/>
      <c r="E390" s="112"/>
      <c r="F390" s="112"/>
      <c r="G390" s="112"/>
      <c r="H390" s="113"/>
      <c r="I390" s="113"/>
      <c r="J390" s="112"/>
    </row>
    <row r="391" spans="3:10">
      <c r="C391" s="112"/>
      <c r="D391" s="112"/>
      <c r="E391" s="112"/>
      <c r="F391" s="112"/>
      <c r="G391" s="112"/>
      <c r="H391" s="113"/>
      <c r="I391" s="113"/>
      <c r="J391" s="112"/>
    </row>
    <row r="392" spans="3:10">
      <c r="C392" s="112"/>
      <c r="D392" s="112"/>
      <c r="E392" s="112"/>
      <c r="F392" s="112"/>
      <c r="G392" s="112"/>
      <c r="H392" s="113"/>
      <c r="I392" s="113"/>
      <c r="J392" s="112"/>
    </row>
    <row r="393" spans="3:10">
      <c r="C393" s="112"/>
      <c r="D393" s="112"/>
      <c r="E393" s="112"/>
      <c r="F393" s="112"/>
      <c r="G393" s="112"/>
      <c r="H393" s="113"/>
      <c r="I393" s="113"/>
      <c r="J393" s="112"/>
    </row>
    <row r="394" spans="3:10">
      <c r="C394" s="112"/>
      <c r="D394" s="112"/>
      <c r="E394" s="112"/>
      <c r="F394" s="112"/>
      <c r="G394" s="112"/>
      <c r="H394" s="113"/>
      <c r="I394" s="113"/>
      <c r="J394" s="112"/>
    </row>
    <row r="395" spans="3:10">
      <c r="C395" s="112"/>
      <c r="D395" s="112"/>
      <c r="E395" s="112"/>
      <c r="F395" s="112"/>
      <c r="G395" s="112"/>
      <c r="H395" s="113"/>
      <c r="I395" s="113"/>
      <c r="J395" s="112"/>
    </row>
    <row r="396" spans="3:10">
      <c r="C396" s="112"/>
      <c r="D396" s="112"/>
      <c r="E396" s="112"/>
      <c r="F396" s="112"/>
      <c r="G396" s="112"/>
      <c r="H396" s="113"/>
      <c r="I396" s="113"/>
      <c r="J396" s="112"/>
    </row>
    <row r="397" spans="3:10">
      <c r="C397" s="112"/>
      <c r="D397" s="112"/>
      <c r="E397" s="112"/>
      <c r="F397" s="112"/>
      <c r="G397" s="112"/>
      <c r="H397" s="113"/>
      <c r="I397" s="113"/>
      <c r="J397" s="112"/>
    </row>
    <row r="398" spans="3:10">
      <c r="C398" s="112"/>
      <c r="D398" s="112"/>
      <c r="E398" s="112"/>
      <c r="F398" s="112"/>
      <c r="G398" s="112"/>
      <c r="H398" s="113"/>
      <c r="I398" s="113"/>
      <c r="J398" s="112"/>
    </row>
    <row r="399" spans="3:10">
      <c r="C399" s="112"/>
      <c r="D399" s="112"/>
      <c r="E399" s="112"/>
      <c r="F399" s="112"/>
      <c r="G399" s="112"/>
      <c r="H399" s="113"/>
      <c r="I399" s="113"/>
      <c r="J399" s="112"/>
    </row>
    <row r="400" spans="3:10">
      <c r="C400" s="112"/>
      <c r="D400" s="112"/>
      <c r="E400" s="112"/>
      <c r="F400" s="112"/>
      <c r="G400" s="112"/>
      <c r="H400" s="113"/>
      <c r="I400" s="113"/>
      <c r="J400" s="112"/>
    </row>
    <row r="401" spans="3:10">
      <c r="C401" s="112"/>
      <c r="D401" s="112"/>
      <c r="E401" s="112"/>
      <c r="F401" s="112"/>
      <c r="G401" s="112"/>
      <c r="H401" s="113"/>
      <c r="I401" s="113"/>
      <c r="J401" s="112"/>
    </row>
    <row r="402" spans="3:10">
      <c r="C402" s="112"/>
      <c r="D402" s="112"/>
      <c r="E402" s="112"/>
      <c r="F402" s="112"/>
      <c r="G402" s="112"/>
      <c r="H402" s="113"/>
      <c r="I402" s="113"/>
      <c r="J402" s="112"/>
    </row>
    <row r="403" spans="3:10">
      <c r="C403" s="112"/>
      <c r="D403" s="112"/>
      <c r="E403" s="112"/>
      <c r="F403" s="112"/>
      <c r="G403" s="112"/>
      <c r="H403" s="113"/>
      <c r="I403" s="113"/>
      <c r="J403" s="112"/>
    </row>
    <row r="404" spans="3:10">
      <c r="C404" s="112"/>
      <c r="D404" s="112"/>
      <c r="E404" s="112"/>
      <c r="F404" s="112"/>
      <c r="G404" s="112"/>
      <c r="H404" s="113"/>
      <c r="I404" s="113"/>
      <c r="J404" s="112"/>
    </row>
    <row r="405" spans="3:10">
      <c r="C405" s="112"/>
      <c r="D405" s="112"/>
      <c r="E405" s="112"/>
      <c r="F405" s="112"/>
      <c r="G405" s="112"/>
      <c r="H405" s="113"/>
      <c r="I405" s="113"/>
      <c r="J405" s="112"/>
    </row>
    <row r="406" spans="3:10">
      <c r="C406" s="112"/>
      <c r="D406" s="112"/>
      <c r="E406" s="112"/>
      <c r="F406" s="112"/>
      <c r="G406" s="112"/>
      <c r="H406" s="113"/>
      <c r="I406" s="113"/>
      <c r="J406" s="112"/>
    </row>
    <row r="407" spans="3:10">
      <c r="C407" s="112"/>
      <c r="D407" s="112"/>
      <c r="E407" s="112"/>
      <c r="F407" s="112"/>
      <c r="G407" s="112"/>
      <c r="H407" s="113"/>
      <c r="I407" s="113"/>
      <c r="J407" s="112"/>
    </row>
    <row r="408" spans="3:10">
      <c r="C408" s="112"/>
      <c r="D408" s="112"/>
      <c r="E408" s="112"/>
      <c r="F408" s="112"/>
      <c r="G408" s="112"/>
      <c r="H408" s="113"/>
      <c r="I408" s="113"/>
      <c r="J408" s="112"/>
    </row>
    <row r="409" spans="3:10">
      <c r="C409" s="112"/>
      <c r="D409" s="112"/>
      <c r="E409" s="112"/>
      <c r="F409" s="112"/>
      <c r="G409" s="112"/>
      <c r="H409" s="113"/>
      <c r="I409" s="113"/>
      <c r="J409" s="112"/>
    </row>
    <row r="410" spans="3:10">
      <c r="C410" s="112"/>
      <c r="D410" s="112"/>
      <c r="E410" s="112"/>
      <c r="F410" s="112"/>
      <c r="G410" s="112"/>
      <c r="H410" s="113"/>
      <c r="I410" s="113"/>
      <c r="J410" s="112"/>
    </row>
    <row r="411" spans="3:10">
      <c r="C411" s="112"/>
      <c r="D411" s="112"/>
      <c r="E411" s="112"/>
      <c r="F411" s="112"/>
      <c r="G411" s="112"/>
      <c r="H411" s="113"/>
      <c r="I411" s="113"/>
      <c r="J411" s="112"/>
    </row>
    <row r="412" spans="3:10">
      <c r="C412" s="112"/>
      <c r="D412" s="112"/>
      <c r="E412" s="112"/>
      <c r="F412" s="112"/>
      <c r="G412" s="112"/>
      <c r="H412" s="113"/>
      <c r="I412" s="113"/>
      <c r="J412" s="112"/>
    </row>
    <row r="413" spans="3:10">
      <c r="C413" s="112"/>
      <c r="D413" s="112"/>
      <c r="E413" s="112"/>
      <c r="F413" s="112"/>
      <c r="G413" s="112"/>
      <c r="H413" s="113"/>
      <c r="I413" s="113"/>
      <c r="J413" s="112"/>
    </row>
    <row r="414" spans="3:10">
      <c r="C414" s="112"/>
      <c r="D414" s="112"/>
      <c r="E414" s="112"/>
      <c r="F414" s="112"/>
      <c r="G414" s="112"/>
      <c r="H414" s="113"/>
      <c r="I414" s="113"/>
      <c r="J414" s="112"/>
    </row>
    <row r="415" spans="3:10">
      <c r="C415" s="112"/>
      <c r="D415" s="112"/>
      <c r="E415" s="112"/>
      <c r="F415" s="112"/>
      <c r="G415" s="112"/>
      <c r="H415" s="113"/>
      <c r="I415" s="113"/>
      <c r="J415" s="112"/>
    </row>
    <row r="416" spans="3:10">
      <c r="C416" s="112"/>
      <c r="D416" s="112"/>
      <c r="E416" s="112"/>
      <c r="F416" s="112"/>
      <c r="G416" s="112"/>
      <c r="H416" s="113"/>
      <c r="I416" s="113"/>
      <c r="J416" s="112"/>
    </row>
    <row r="417" spans="3:10">
      <c r="C417" s="112"/>
      <c r="D417" s="112"/>
      <c r="E417" s="112"/>
      <c r="F417" s="112"/>
      <c r="G417" s="112"/>
      <c r="H417" s="113"/>
      <c r="I417" s="113"/>
      <c r="J417" s="112"/>
    </row>
    <row r="418" spans="3:10">
      <c r="C418" s="112"/>
      <c r="D418" s="112"/>
      <c r="E418" s="112"/>
      <c r="F418" s="112"/>
      <c r="G418" s="112"/>
      <c r="H418" s="113"/>
      <c r="I418" s="113"/>
      <c r="J418" s="112"/>
    </row>
    <row r="419" spans="3:10">
      <c r="C419" s="112"/>
      <c r="D419" s="112"/>
      <c r="E419" s="112"/>
      <c r="F419" s="112"/>
      <c r="G419" s="112"/>
      <c r="H419" s="113"/>
      <c r="I419" s="113"/>
      <c r="J419" s="112"/>
    </row>
    <row r="420" spans="3:10">
      <c r="C420" s="112"/>
      <c r="D420" s="112"/>
      <c r="E420" s="112"/>
      <c r="F420" s="112"/>
      <c r="G420" s="112"/>
      <c r="H420" s="113"/>
      <c r="I420" s="113"/>
      <c r="J420" s="112"/>
    </row>
    <row r="421" spans="3:10">
      <c r="C421" s="112"/>
      <c r="D421" s="112"/>
      <c r="E421" s="112"/>
      <c r="F421" s="112"/>
      <c r="G421" s="112"/>
      <c r="H421" s="113"/>
      <c r="I421" s="113"/>
      <c r="J421" s="112"/>
    </row>
    <row r="422" spans="3:10">
      <c r="C422" s="112"/>
      <c r="D422" s="112"/>
      <c r="E422" s="112"/>
      <c r="F422" s="112"/>
      <c r="G422" s="112"/>
      <c r="H422" s="113"/>
      <c r="I422" s="113"/>
      <c r="J422" s="112"/>
    </row>
    <row r="423" spans="3:10">
      <c r="C423" s="112"/>
      <c r="D423" s="112"/>
      <c r="E423" s="112"/>
      <c r="F423" s="112"/>
      <c r="G423" s="112"/>
      <c r="H423" s="113"/>
      <c r="I423" s="113"/>
      <c r="J423" s="112"/>
    </row>
    <row r="424" spans="3:10">
      <c r="C424" s="112"/>
      <c r="D424" s="112"/>
      <c r="E424" s="112"/>
      <c r="F424" s="112"/>
      <c r="G424" s="112"/>
      <c r="H424" s="113"/>
      <c r="I424" s="113"/>
      <c r="J424" s="112"/>
    </row>
    <row r="425" spans="3:10">
      <c r="C425" s="112"/>
      <c r="D425" s="112"/>
      <c r="E425" s="112"/>
      <c r="F425" s="112"/>
      <c r="G425" s="112"/>
      <c r="H425" s="113"/>
      <c r="I425" s="113"/>
      <c r="J425" s="112"/>
    </row>
    <row r="426" spans="3:10">
      <c r="C426" s="112"/>
      <c r="D426" s="112"/>
      <c r="E426" s="112"/>
      <c r="F426" s="112"/>
      <c r="G426" s="112"/>
      <c r="H426" s="113"/>
      <c r="I426" s="113"/>
      <c r="J426" s="112"/>
    </row>
    <row r="427" spans="3:10">
      <c r="C427" s="112"/>
      <c r="D427" s="112"/>
      <c r="E427" s="112"/>
      <c r="F427" s="112"/>
      <c r="G427" s="112"/>
      <c r="H427" s="113"/>
      <c r="I427" s="113"/>
      <c r="J427" s="112"/>
    </row>
    <row r="428" spans="3:10">
      <c r="C428" s="112"/>
      <c r="D428" s="112"/>
      <c r="E428" s="112"/>
      <c r="F428" s="112"/>
      <c r="G428" s="112"/>
      <c r="H428" s="113"/>
      <c r="I428" s="113"/>
      <c r="J428" s="112"/>
    </row>
    <row r="429" spans="3:10">
      <c r="C429" s="112"/>
      <c r="D429" s="112"/>
      <c r="E429" s="112"/>
      <c r="F429" s="112"/>
      <c r="G429" s="112"/>
      <c r="H429" s="113"/>
      <c r="I429" s="113"/>
      <c r="J429" s="112"/>
    </row>
    <row r="430" spans="3:10">
      <c r="C430" s="112"/>
      <c r="D430" s="112"/>
      <c r="E430" s="112"/>
      <c r="F430" s="112"/>
      <c r="G430" s="112"/>
      <c r="H430" s="113"/>
      <c r="I430" s="113"/>
      <c r="J430" s="112"/>
    </row>
    <row r="431" spans="3:10">
      <c r="C431" s="112"/>
      <c r="D431" s="112"/>
      <c r="E431" s="112"/>
      <c r="F431" s="112"/>
      <c r="G431" s="112"/>
      <c r="H431" s="113"/>
      <c r="I431" s="113"/>
      <c r="J431" s="112"/>
    </row>
    <row r="432" spans="3:10">
      <c r="C432" s="112"/>
      <c r="D432" s="112"/>
      <c r="E432" s="112"/>
      <c r="F432" s="112"/>
      <c r="G432" s="112"/>
      <c r="H432" s="113"/>
      <c r="I432" s="113"/>
      <c r="J432" s="112"/>
    </row>
    <row r="433" spans="3:10">
      <c r="C433" s="112"/>
      <c r="D433" s="112"/>
      <c r="E433" s="112"/>
      <c r="F433" s="112"/>
      <c r="G433" s="112"/>
      <c r="H433" s="113"/>
      <c r="I433" s="113"/>
      <c r="J433" s="112"/>
    </row>
    <row r="434" spans="3:10">
      <c r="C434" s="112"/>
      <c r="D434" s="112"/>
      <c r="E434" s="112"/>
      <c r="F434" s="112"/>
      <c r="G434" s="112"/>
      <c r="H434" s="113"/>
      <c r="I434" s="113"/>
      <c r="J434" s="112"/>
    </row>
    <row r="435" spans="3:10">
      <c r="C435" s="112"/>
      <c r="D435" s="112"/>
      <c r="E435" s="112"/>
      <c r="F435" s="112"/>
      <c r="G435" s="112"/>
      <c r="H435" s="113"/>
      <c r="I435" s="113"/>
      <c r="J435" s="112"/>
    </row>
    <row r="436" spans="3:10">
      <c r="C436" s="112"/>
      <c r="D436" s="112"/>
      <c r="E436" s="112"/>
      <c r="F436" s="112"/>
      <c r="G436" s="112"/>
      <c r="H436" s="113"/>
      <c r="I436" s="113"/>
      <c r="J436" s="112"/>
    </row>
    <row r="437" spans="3:10">
      <c r="C437" s="112"/>
      <c r="D437" s="112"/>
      <c r="E437" s="112"/>
      <c r="F437" s="112"/>
      <c r="G437" s="112"/>
      <c r="H437" s="113"/>
      <c r="I437" s="113"/>
      <c r="J437" s="112"/>
    </row>
    <row r="438" spans="3:10">
      <c r="C438" s="112"/>
      <c r="D438" s="112"/>
      <c r="E438" s="112"/>
      <c r="F438" s="112"/>
      <c r="G438" s="112"/>
      <c r="H438" s="113"/>
      <c r="I438" s="113"/>
      <c r="J438" s="112"/>
    </row>
    <row r="439" spans="3:10">
      <c r="C439" s="112"/>
      <c r="D439" s="112"/>
      <c r="E439" s="112"/>
      <c r="F439" s="112"/>
      <c r="G439" s="112"/>
      <c r="H439" s="113"/>
      <c r="I439" s="113"/>
      <c r="J439" s="112"/>
    </row>
    <row r="440" spans="3:10">
      <c r="C440" s="112"/>
      <c r="D440" s="112"/>
      <c r="E440" s="112"/>
      <c r="F440" s="112"/>
      <c r="G440" s="112"/>
      <c r="H440" s="113"/>
      <c r="I440" s="113"/>
      <c r="J440" s="112"/>
    </row>
    <row r="441" spans="3:10">
      <c r="C441" s="112"/>
      <c r="D441" s="112"/>
      <c r="E441" s="112"/>
      <c r="F441" s="112"/>
      <c r="G441" s="112"/>
      <c r="H441" s="113"/>
      <c r="I441" s="113"/>
      <c r="J441" s="112"/>
    </row>
    <row r="442" spans="3:10">
      <c r="C442" s="112"/>
      <c r="D442" s="112"/>
      <c r="E442" s="112"/>
      <c r="F442" s="112"/>
      <c r="G442" s="112"/>
      <c r="H442" s="113"/>
      <c r="I442" s="113"/>
      <c r="J442" s="112"/>
    </row>
    <row r="443" spans="3:10">
      <c r="C443" s="112"/>
      <c r="D443" s="112"/>
      <c r="E443" s="112"/>
      <c r="F443" s="112"/>
      <c r="G443" s="112"/>
      <c r="H443" s="113"/>
      <c r="I443" s="113"/>
      <c r="J443" s="112"/>
    </row>
    <row r="444" spans="3:10">
      <c r="C444" s="112"/>
      <c r="D444" s="112"/>
      <c r="E444" s="112"/>
      <c r="F444" s="112"/>
      <c r="G444" s="112"/>
      <c r="H444" s="113"/>
      <c r="I444" s="113"/>
      <c r="J444" s="112"/>
    </row>
    <row r="445" spans="3:10">
      <c r="C445" s="112"/>
      <c r="D445" s="112"/>
      <c r="E445" s="112"/>
      <c r="F445" s="112"/>
      <c r="G445" s="112"/>
      <c r="H445" s="113"/>
      <c r="I445" s="113"/>
      <c r="J445" s="112"/>
    </row>
  </sheetData>
  <mergeCells count="8">
    <mergeCell ref="C1:G1"/>
    <mergeCell ref="H1:J1"/>
    <mergeCell ref="K1:V1"/>
    <mergeCell ref="C2:G2"/>
    <mergeCell ref="H2:J2"/>
    <mergeCell ref="K2:M2"/>
    <mergeCell ref="N2:Q2"/>
    <mergeCell ref="R2:V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Licence</vt:lpstr>
      <vt:lpstr>Instructions</vt:lpstr>
      <vt:lpstr>Data input</vt:lpstr>
      <vt:lpstr>TP_Ref_and_boundary_calculator</vt:lpstr>
      <vt:lpstr>LUTABLE</vt:lpstr>
      <vt:lpstr>Typology</vt:lpstr>
      <vt:lpstr>Version information</vt:lpstr>
      <vt:lpstr>Confidence of Class calculator</vt:lpstr>
    </vt:vector>
  </TitlesOfParts>
  <Company>Environment Agency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Sian Davies</dc:creator>
  <cp:lastModifiedBy>Sian Davies</cp:lastModifiedBy>
  <dcterms:created xsi:type="dcterms:W3CDTF">2015-07-29T09:11:20Z</dcterms:created>
  <dcterms:modified xsi:type="dcterms:W3CDTF">2016-04-05T10:27:14Z</dcterms:modified>
</cp:coreProperties>
</file>