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defaultThemeVersion="166925"/>
  <mc:AlternateContent xmlns:mc="http://schemas.openxmlformats.org/markup-compatibility/2006">
    <mc:Choice Requires="x15">
      <x15ac:absPath xmlns:x15ac="http://schemas.microsoft.com/office/spreadsheetml/2010/11/ac" url="/Users/mac/Box Sync/fish eDNA/report/"/>
    </mc:Choice>
  </mc:AlternateContent>
  <xr:revisionPtr revIDLastSave="0" documentId="13_ncr:1_{81859595-C953-7448-9174-960CA47224C7}" xr6:coauthVersionLast="45" xr6:coauthVersionMax="45" xr10:uidLastSave="{00000000-0000-0000-0000-000000000000}"/>
  <bookViews>
    <workbookView xWindow="700" yWindow="2480" windowWidth="24660" windowHeight="10940" activeTab="1" xr2:uid="{FA2645E0-D360-9749-829A-F0875EFC74F8}"/>
  </bookViews>
  <sheets>
    <sheet name="Notes" sheetId="2" r:id="rId1"/>
    <sheet name="calculator"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2" i="1" l="1"/>
  <c r="AE2" i="1" s="1"/>
  <c r="AE3" i="1"/>
  <c r="AD3" i="1"/>
  <c r="E3" i="1" l="1"/>
  <c r="Z3" i="1" s="1"/>
  <c r="AA3" i="1" s="1"/>
  <c r="AC3" i="1" s="1"/>
  <c r="S3" i="1"/>
  <c r="T3" i="1" s="1"/>
  <c r="S2" i="1"/>
  <c r="T2" i="1" s="1"/>
  <c r="E2" i="1"/>
  <c r="H2" i="1" s="1"/>
  <c r="I2" i="1" s="1"/>
  <c r="K2" i="1" s="1"/>
  <c r="H3" i="1" l="1"/>
  <c r="I3" i="1" s="1"/>
  <c r="K3" i="1" s="1"/>
  <c r="V3" i="1"/>
  <c r="W3" i="1" s="1"/>
  <c r="X3" i="1" s="1"/>
  <c r="M3" i="1"/>
  <c r="N3" i="1" s="1"/>
  <c r="M2" i="1"/>
  <c r="V2" i="1"/>
  <c r="W2" i="1" s="1"/>
  <c r="X2" i="1" s="1"/>
  <c r="Z2" i="1"/>
  <c r="AA2" i="1" s="1"/>
  <c r="AC2" i="1" s="1"/>
  <c r="O3" i="1" l="1"/>
  <c r="Q3" i="1" s="1"/>
  <c r="N2" i="1"/>
  <c r="O2" i="1" s="1"/>
  <c r="Q2" i="1" s="1"/>
</calcChain>
</file>

<file path=xl/sharedStrings.xml><?xml version="1.0" encoding="utf-8"?>
<sst xmlns="http://schemas.openxmlformats.org/spreadsheetml/2006/main" count="29" uniqueCount="29">
  <si>
    <t>WBID</t>
  </si>
  <si>
    <t>Site</t>
  </si>
  <si>
    <t>Mean.Depth.m</t>
  </si>
  <si>
    <t>MEI</t>
  </si>
  <si>
    <t>exp_SCC_allocc</t>
  </si>
  <si>
    <t>SSC_EQR</t>
  </si>
  <si>
    <t>zero_correctedSSCCEQR</t>
  </si>
  <si>
    <t>BC_EQR</t>
  </si>
  <si>
    <t>Loch Lomond S Basin</t>
  </si>
  <si>
    <t>Class</t>
  </si>
  <si>
    <t>Exp Roach Occ</t>
  </si>
  <si>
    <t>Obs Roach Occ</t>
  </si>
  <si>
    <t>Roach occ raw EQR</t>
  </si>
  <si>
    <t>Roach occ norm EQR</t>
  </si>
  <si>
    <t>Percidae raw EQR</t>
  </si>
  <si>
    <t>Obs Percidae occ</t>
  </si>
  <si>
    <t>Exp Percidae occ</t>
  </si>
  <si>
    <t>Obs Brown trout occ</t>
  </si>
  <si>
    <t>Exp Brown trout occ</t>
  </si>
  <si>
    <t>Brown trout raw EQR</t>
  </si>
  <si>
    <t>Overall fish EQR</t>
  </si>
  <si>
    <t>BreamCarp occ norm EQR</t>
  </si>
  <si>
    <t>CharrCoregonidSalmon occ norm EQR</t>
  </si>
  <si>
    <t>Obs CharrCoregonidSalmon occ</t>
  </si>
  <si>
    <t>Brown trout occ norm EQR</t>
  </si>
  <si>
    <t>Percidae occ norm EQR</t>
  </si>
  <si>
    <t>Obs BreamCarp occ</t>
  </si>
  <si>
    <t>Alkalinity meq</t>
  </si>
  <si>
    <t>Lake Fishless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</si>
</sst>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 x14ac:knownFonts="1">
    <font>
      <sz val="12"/>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39997558519241921"/>
        <bgColor indexed="64"/>
      </patternFill>
    </fill>
  </fills>
  <borders count="1">
    <border>
      <left/>
      <right/>
      <top/>
      <bottom/>
      <diagonal/>
    </border>
  </borders>
  <cellStyleXfs count="1">
    <xf numFmtId="0" fontId="0" fillId="0" borderId="0"/>
  </cellStyleXfs>
  <cellXfs count="15">
    <xf numFmtId="0" fontId="0" fillId="0" borderId="0" xfId="0"/>
    <xf numFmtId="0" fontId="0" fillId="2" borderId="0" xfId="0" applyFill="1"/>
    <xf numFmtId="0" fontId="0" fillId="3" borderId="0" xfId="0" applyFill="1"/>
    <xf numFmtId="2" fontId="0" fillId="0" borderId="0" xfId="0" applyNumberFormat="1"/>
    <xf numFmtId="0" fontId="0" fillId="4" borderId="0" xfId="0" applyFill="1"/>
    <xf numFmtId="0" fontId="0" fillId="5" borderId="0" xfId="0" applyFill="1"/>
    <xf numFmtId="0" fontId="0" fillId="6" borderId="0" xfId="0" applyFill="1"/>
    <xf numFmtId="164" fontId="0" fillId="0" borderId="0" xfId="0" applyNumberFormat="1"/>
    <xf numFmtId="0" fontId="0" fillId="7" borderId="0" xfId="0" applyFill="1" applyAlignment="1">
      <alignment horizontal="center"/>
    </xf>
    <xf numFmtId="164" fontId="0" fillId="0" borderId="0" xfId="0" applyNumberFormat="1" applyAlignment="1">
      <alignment horizontal="center"/>
    </xf>
    <xf numFmtId="0" fontId="0" fillId="0" borderId="0" xfId="0" applyAlignment="1">
      <alignment horizontal="center"/>
    </xf>
    <xf numFmtId="0" fontId="0" fillId="0" borderId="0" xfId="0" applyFill="1"/>
    <xf numFmtId="164" fontId="0" fillId="0" borderId="0" xfId="0" applyNumberFormat="1" applyFill="1"/>
    <xf numFmtId="164" fontId="0" fillId="0" borderId="0" xfId="0" applyNumberFormat="1" applyFill="1" applyAlignment="1">
      <alignment horizontal="center"/>
    </xf>
    <xf numFmtId="0" fontId="0" fillId="0" borderId="0" xfId="0"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685800</xdr:colOff>
      <xdr:row>1</xdr:row>
      <xdr:rowOff>76200</xdr:rowOff>
    </xdr:from>
    <xdr:to>
      <xdr:col>11</xdr:col>
      <xdr:colOff>25400</xdr:colOff>
      <xdr:row>39</xdr:row>
      <xdr:rowOff>38100</xdr:rowOff>
    </xdr:to>
    <xdr:sp macro="" textlink="">
      <xdr:nvSpPr>
        <xdr:cNvPr id="2" name="TextBox 1">
          <a:extLst>
            <a:ext uri="{FF2B5EF4-FFF2-40B4-BE49-F238E27FC236}">
              <a16:creationId xmlns:a16="http://schemas.microsoft.com/office/drawing/2014/main" id="{ECDDCBDE-021D-F649-AE40-4B37A34F339A}"/>
            </a:ext>
          </a:extLst>
        </xdr:cNvPr>
        <xdr:cNvSpPr txBox="1"/>
      </xdr:nvSpPr>
      <xdr:spPr>
        <a:xfrm>
          <a:off x="685800" y="279400"/>
          <a:ext cx="8420100" cy="768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1. Data must only be entered in grey shaded cells</a:t>
          </a:r>
        </a:p>
        <a:p>
          <a:endParaRPr lang="en-US" sz="1400"/>
        </a:p>
        <a:p>
          <a:r>
            <a:rPr lang="en-US" sz="1400"/>
            <a:t>2. Enter</a:t>
          </a:r>
          <a:r>
            <a:rPr lang="en-US" sz="1400" baseline="0"/>
            <a:t> mean lake depth (in metres) and lake alkalinity (in meq/L) to calculate the morpho-edaphic index. The correct units must be used. 50mg/L CaCO3 = 1 meq/L</a:t>
          </a:r>
        </a:p>
        <a:p>
          <a:endParaRPr lang="en-US" sz="1400" baseline="0"/>
        </a:p>
        <a:p>
          <a:r>
            <a:rPr lang="en-US" sz="1400" baseline="0"/>
            <a:t>3. Enter the occupancy values for the required fish metrics. It is assumed that 20 sites were sampled per water body to derive occupancy but the method can be applied with lower confidence to sampling based on 10-19 samples. If no fish assignable to that metric were detected a value of zero must be entered.</a:t>
          </a:r>
        </a:p>
        <a:p>
          <a:endParaRPr lang="en-US" sz="1400" baseline="0"/>
        </a:p>
        <a:p>
          <a:r>
            <a:rPr lang="en-US" sz="1400" baseline="0"/>
            <a:t>4. 'Obs Brown Trout occ' = samples containing Brown Trout (</a:t>
          </a:r>
          <a:r>
            <a:rPr lang="en-US" sz="1400" i="1" baseline="0"/>
            <a:t>Salmo trutta</a:t>
          </a:r>
          <a:r>
            <a:rPr lang="en-US" sz="1400" baseline="0"/>
            <a:t>)/total number of samples collected (i.e. if 10 samples contained trout out of a total of 20 points sampled the occupancy is 0.5). Maximum value = 1.</a:t>
          </a:r>
        </a:p>
        <a:p>
          <a:endParaRPr lang="en-US" sz="1400" baseline="0"/>
        </a:p>
        <a:p>
          <a:r>
            <a:rPr lang="en-US" sz="1400" baseline="0"/>
            <a:t>5. 'Obs CharrCoregonidSalmon occ' = the additive occupancy of Arctic Charr (S</a:t>
          </a:r>
          <a:r>
            <a:rPr lang="en-US" sz="1400" i="1" baseline="0"/>
            <a:t>alvelinus</a:t>
          </a:r>
          <a:r>
            <a:rPr lang="en-US" sz="1400" baseline="0"/>
            <a:t> sp) + coregonids + Atlantic Salmon (</a:t>
          </a:r>
          <a:r>
            <a:rPr lang="en-US" sz="1400" i="1" baseline="0"/>
            <a:t>Salmo salar</a:t>
          </a:r>
          <a:r>
            <a:rPr lang="en-US" sz="1400" baseline="0"/>
            <a:t>), with a maximum value of 3 (i.e. if each taxon was detected at all sampling points in a water body).</a:t>
          </a:r>
        </a:p>
        <a:p>
          <a:endParaRPr lang="en-US" sz="1400" baseline="0"/>
        </a:p>
        <a:p>
          <a:r>
            <a:rPr lang="en-US" sz="1400" baseline="0"/>
            <a:t>6. 'Obs BreamCarp occ' = the additive occupancy of Common Bream (</a:t>
          </a:r>
          <a:r>
            <a:rPr lang="en-US" sz="1400" i="1" baseline="0"/>
            <a:t>Abramis brama</a:t>
          </a:r>
          <a:r>
            <a:rPr lang="en-US" sz="1400" baseline="0"/>
            <a:t>) + Common Carp (</a:t>
          </a:r>
          <a:r>
            <a:rPr lang="en-US" sz="1400" i="1" baseline="0"/>
            <a:t>Cyprinus carpio</a:t>
          </a:r>
          <a:r>
            <a:rPr lang="en-US" sz="1400" baseline="0"/>
            <a:t>), with a maximum value of 2 (i.e. if both taxa were detected at all sampling points in a water body).</a:t>
          </a:r>
        </a:p>
        <a:p>
          <a:endParaRPr lang="en-US" sz="1400" baseline="0"/>
        </a:p>
        <a:p>
          <a:r>
            <a:rPr lang="en-US" sz="1400" baseline="0"/>
            <a:t>7. 'Obs Roach occ' = the occupancy of  Roach (</a:t>
          </a:r>
          <a:r>
            <a:rPr lang="en-US" sz="1400" i="1" baseline="0"/>
            <a:t>Rutilus rutilus</a:t>
          </a:r>
          <a:r>
            <a:rPr lang="en-US" sz="1400" baseline="0"/>
            <a:t>) across the samples collected. Maximum value = 1.</a:t>
          </a:r>
        </a:p>
        <a:p>
          <a:endParaRPr lang="en-US" sz="1400" baseline="0"/>
        </a:p>
        <a:p>
          <a:r>
            <a:rPr lang="en-US" sz="1400" baseline="0"/>
            <a:t>8. 'Obs Percidae occ' = the occupancy of Common Perch (Perca fluvialilis) OR Zander (</a:t>
          </a:r>
          <a:r>
            <a:rPr lang="en-US" sz="1400" i="1">
              <a:solidFill>
                <a:schemeClr val="dk1"/>
              </a:solidFill>
              <a:effectLst/>
              <a:latin typeface="+mn-lt"/>
              <a:ea typeface="+mn-ea"/>
              <a:cs typeface="+mn-cs"/>
            </a:rPr>
            <a:t>Sander lucioperca</a:t>
          </a:r>
          <a:r>
            <a:rPr lang="en-US" sz="1400">
              <a:solidFill>
                <a:schemeClr val="dk1"/>
              </a:solidFill>
              <a:effectLst/>
              <a:latin typeface="+mn-lt"/>
              <a:ea typeface="+mn-ea"/>
              <a:cs typeface="+mn-cs"/>
            </a:rPr>
            <a:t> )</a:t>
          </a:r>
          <a:r>
            <a:rPr lang="en-US" sz="1400" baseline="0">
              <a:solidFill>
                <a:schemeClr val="dk1"/>
              </a:solidFill>
              <a:effectLst/>
              <a:latin typeface="+mn-lt"/>
              <a:ea typeface="+mn-ea"/>
              <a:cs typeface="+mn-cs"/>
            </a:rPr>
            <a:t> across the samples collected. Maximum value = 1.</a:t>
          </a:r>
          <a:endParaRPr lang="en-US" sz="1400" baseline="0"/>
        </a:p>
        <a:p>
          <a:endParaRPr lang="en-US" sz="1400" baseline="0"/>
        </a:p>
        <a:p>
          <a:r>
            <a:rPr lang="en-US" sz="1400" baseline="0"/>
            <a:t>9. For each metric the normalised metric value, based on comparing the Obs and Exp value and normalising the ratio is reported in the columns highlighted with a blue header.</a:t>
          </a:r>
        </a:p>
        <a:p>
          <a:endParaRPr lang="en-US" sz="1400" baseline="0"/>
        </a:p>
        <a:p>
          <a:r>
            <a:rPr lang="en-US" sz="1400" baseline="0"/>
            <a:t>10. 'Overall fish EQR' reports the EQR for the water body based on simple averaging of the five normalised EQRs.</a:t>
          </a:r>
        </a:p>
        <a:p>
          <a:endParaRPr lang="en-US" sz="1400" baseline="0"/>
        </a:p>
        <a:p>
          <a:r>
            <a:rPr lang="en-US" sz="1400" baseline="0"/>
            <a:t>11. Class reports the WFD status class associated with overall fish EQR where class boundaries are HG = 0.65, GM = 0.42, MP = 0.24.</a:t>
          </a:r>
        </a:p>
        <a:p>
          <a:endParaRPr lang="en-US" sz="1400" baseline="0"/>
        </a:p>
        <a:p>
          <a:r>
            <a:rPr lang="en-US" sz="1400" baseline="0"/>
            <a:t>12. The first row is prepopulated with data for Loch Lonond South for illustrative purposes. The second row can be used for experimental purposes. To populate subsequent rows copy and paste Row 1. </a:t>
          </a:r>
        </a:p>
        <a:p>
          <a:endParaRPr lang="en-US" sz="1400" baseline="0"/>
        </a:p>
        <a:p>
          <a:endParaRPr lang="en-US"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77516-3135-8C4B-986B-0DB1BC2032FF}">
  <dimension ref="A1"/>
  <sheetViews>
    <sheetView workbookViewId="0">
      <selection activeCell="M36" sqref="M36"/>
    </sheetView>
  </sheetViews>
  <sheetFormatPr baseColWidth="10" defaultRowHeight="16"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09E5F-DE6E-D24B-946B-6ACC4BAC62E8}">
  <dimension ref="A1:AE105"/>
  <sheetViews>
    <sheetView tabSelected="1" topLeftCell="T1" zoomScale="108" workbookViewId="0">
      <selection activeCell="AD5" sqref="AD5"/>
    </sheetView>
  </sheetViews>
  <sheetFormatPr baseColWidth="10" defaultRowHeight="16" x14ac:dyDescent="0.2"/>
  <cols>
    <col min="2" max="2" width="19.33203125" customWidth="1"/>
    <col min="3" max="3" width="13.83203125" customWidth="1"/>
    <col min="4" max="4" width="15" customWidth="1"/>
    <col min="7" max="7" width="20" customWidth="1"/>
    <col min="8" max="10" width="10.83203125" hidden="1" customWidth="1"/>
    <col min="11" max="11" width="24.1640625" customWidth="1"/>
    <col min="12" max="12" width="27.5" customWidth="1"/>
    <col min="13" max="16" width="10.83203125" hidden="1" customWidth="1"/>
    <col min="17" max="17" width="33.1640625" customWidth="1"/>
    <col min="18" max="18" width="23" customWidth="1"/>
    <col min="19" max="19" width="10.83203125" hidden="1" customWidth="1"/>
    <col min="20" max="20" width="23.1640625" customWidth="1"/>
    <col min="21" max="21" width="16.6640625" customWidth="1"/>
    <col min="22" max="23" width="10.83203125" hidden="1" customWidth="1"/>
    <col min="24" max="24" width="22" customWidth="1"/>
    <col min="25" max="25" width="20.6640625" customWidth="1"/>
    <col min="26" max="28" width="10.83203125" hidden="1" customWidth="1"/>
    <col min="29" max="29" width="23" customWidth="1"/>
    <col min="30" max="30" width="14.1640625" customWidth="1"/>
    <col min="31" max="31" width="12.33203125" customWidth="1"/>
    <col min="34" max="34" width="11.1640625" bestFit="1" customWidth="1"/>
  </cols>
  <sheetData>
    <row r="1" spans="1:31" x14ac:dyDescent="0.2">
      <c r="A1" t="s">
        <v>0</v>
      </c>
      <c r="B1" t="s">
        <v>1</v>
      </c>
      <c r="C1" t="s">
        <v>2</v>
      </c>
      <c r="D1" t="s">
        <v>27</v>
      </c>
      <c r="E1" t="s">
        <v>3</v>
      </c>
      <c r="G1" s="1" t="s">
        <v>17</v>
      </c>
      <c r="H1" s="5" t="s">
        <v>18</v>
      </c>
      <c r="I1" s="6" t="s">
        <v>19</v>
      </c>
      <c r="J1" s="6"/>
      <c r="K1" s="2" t="s">
        <v>24</v>
      </c>
      <c r="L1" s="1" t="s">
        <v>23</v>
      </c>
      <c r="M1" s="5" t="s">
        <v>4</v>
      </c>
      <c r="N1" s="6" t="s">
        <v>5</v>
      </c>
      <c r="O1" s="6" t="s">
        <v>6</v>
      </c>
      <c r="P1" s="6"/>
      <c r="Q1" s="2" t="s">
        <v>22</v>
      </c>
      <c r="R1" s="1" t="s">
        <v>26</v>
      </c>
      <c r="S1" s="6" t="s">
        <v>7</v>
      </c>
      <c r="T1" s="2" t="s">
        <v>21</v>
      </c>
      <c r="U1" s="1" t="s">
        <v>11</v>
      </c>
      <c r="V1" s="5" t="s">
        <v>10</v>
      </c>
      <c r="W1" s="6" t="s">
        <v>12</v>
      </c>
      <c r="X1" s="2" t="s">
        <v>13</v>
      </c>
      <c r="Y1" s="1" t="s">
        <v>15</v>
      </c>
      <c r="Z1" s="5" t="s">
        <v>16</v>
      </c>
      <c r="AA1" s="6" t="s">
        <v>14</v>
      </c>
      <c r="AB1" s="6"/>
      <c r="AC1" s="2" t="s">
        <v>25</v>
      </c>
      <c r="AD1" s="8" t="s">
        <v>20</v>
      </c>
      <c r="AE1" s="8" t="s">
        <v>9</v>
      </c>
    </row>
    <row r="2" spans="1:31" x14ac:dyDescent="0.2">
      <c r="A2" s="4">
        <v>49003</v>
      </c>
      <c r="B2" s="4" t="s">
        <v>8</v>
      </c>
      <c r="C2" s="4">
        <v>19.5</v>
      </c>
      <c r="D2" s="4">
        <v>0.23200000000000001</v>
      </c>
      <c r="E2">
        <f>LOG(D2/C2)</f>
        <v>-1.9245466264716182</v>
      </c>
      <c r="G2" s="4">
        <v>0.9</v>
      </c>
      <c r="H2">
        <f>1/(1+(2.103*(7.451^E2)))</f>
        <v>0.95778286658150269</v>
      </c>
      <c r="I2">
        <f>(G2)/(H2)</f>
        <v>0.93967018141832082</v>
      </c>
      <c r="K2" s="7">
        <f>_xlfn.NORM.DIST(LOG(I2+1),0.23,0.178,TRUE)</f>
        <v>0.62714983376675781</v>
      </c>
      <c r="L2" s="4">
        <v>1.75</v>
      </c>
      <c r="M2">
        <f>1/(0.33+(2197.544*(18.808^E2)))</f>
        <v>0.12373392684376129</v>
      </c>
      <c r="N2">
        <f>(L2)/(M2)</f>
        <v>14.143251124727685</v>
      </c>
      <c r="O2">
        <f>IF(M2&lt;0.05,IF(L2=0,1,N2), N2)</f>
        <v>14.143251124727685</v>
      </c>
      <c r="Q2" s="7">
        <f>_xlfn.NORM.DIST(LOG(O2+1),0.536,0.527,TRUE)</f>
        <v>0.8892269371930257</v>
      </c>
      <c r="R2" s="4">
        <v>0.2</v>
      </c>
      <c r="S2">
        <f t="shared" ref="S2:S3" si="0">IF(R2="","",(2-R2)/(2))</f>
        <v>0.9</v>
      </c>
      <c r="T2">
        <f t="shared" ref="T2:T3" si="1">_xlfn.NORM.DIST(S2,0.9,0.2189,TRUE)</f>
        <v>0.5</v>
      </c>
      <c r="U2" s="4">
        <v>0.85</v>
      </c>
      <c r="V2">
        <f>1/(1+(73.702*(0.334^E2)))</f>
        <v>1.6414782232772203E-3</v>
      </c>
      <c r="W2">
        <f>(1-U2)/(1-V2)</f>
        <v>0.15024662656562837</v>
      </c>
      <c r="X2" s="7">
        <f>_xlfn.NORM.DIST(W2,0.687,0.417,TRUE)</f>
        <v>9.9016065140686629E-2</v>
      </c>
      <c r="Y2" s="4">
        <v>0.7</v>
      </c>
      <c r="Z2">
        <f>1/(1+(1.734*(0.074^E2)))</f>
        <v>3.8288520649590718E-3</v>
      </c>
      <c r="AA2">
        <f>(1-Y2)/(1-Z2)</f>
        <v>0.30115307055606744</v>
      </c>
      <c r="AC2" s="7">
        <f>_xlfn.NORM.DIST(LOG(AA2+1),0.177,0.15,TRUE)</f>
        <v>0.3380427536478775</v>
      </c>
      <c r="AD2" s="9">
        <f>IF(SUM(G2,L2,R2,U2,Y2)=0,"",AVERAGE(K2,Q2,T2,X2,AC2))</f>
        <v>0.49068711794966957</v>
      </c>
      <c r="AE2" s="10" t="str">
        <f>IF(AD2="","unclassifiable",IF(AD2&gt;0.65,"H",IF(AD2&gt;0.42,"G",IF(AD2&gt;0.24,"M","P/B"))))</f>
        <v>G</v>
      </c>
    </row>
    <row r="3" spans="1:31" x14ac:dyDescent="0.2">
      <c r="A3" s="4"/>
      <c r="B3" s="4" t="s">
        <v>28</v>
      </c>
      <c r="C3" s="4"/>
      <c r="D3" s="4"/>
      <c r="E3" t="e">
        <f>LOG(D3/C3)</f>
        <v>#DIV/0!</v>
      </c>
      <c r="G3" s="4">
        <v>0</v>
      </c>
      <c r="H3" t="e">
        <f>1/(1+(2.103*(7.451^E3)))</f>
        <v>#DIV/0!</v>
      </c>
      <c r="I3" t="e">
        <f>(G3)/(H3)</f>
        <v>#DIV/0!</v>
      </c>
      <c r="K3" s="7" t="e">
        <f>_xlfn.NORM.DIST(LOG(I3+1),0.23,0.178,TRUE)</f>
        <v>#DIV/0!</v>
      </c>
      <c r="L3" s="4">
        <v>0</v>
      </c>
      <c r="M3" t="e">
        <f>1/(0.33+(2197.544*(18.808^E3)))</f>
        <v>#DIV/0!</v>
      </c>
      <c r="N3" t="e">
        <f>(L3)/(M3)</f>
        <v>#DIV/0!</v>
      </c>
      <c r="O3" t="e">
        <f>IF(M3&lt;0.05,IF(L3=0,1,N3), N3)</f>
        <v>#DIV/0!</v>
      </c>
      <c r="Q3" s="7" t="e">
        <f>_xlfn.NORM.DIST(LOG(O3+1),0.536,0.527,TRUE)</f>
        <v>#DIV/0!</v>
      </c>
      <c r="R3" s="4">
        <v>0</v>
      </c>
      <c r="S3">
        <f t="shared" si="0"/>
        <v>1</v>
      </c>
      <c r="T3">
        <f t="shared" si="1"/>
        <v>0.6761032367016987</v>
      </c>
      <c r="U3" s="4">
        <v>0</v>
      </c>
      <c r="V3" t="e">
        <f>1/(1+(73.702*(0.334^E3)))</f>
        <v>#DIV/0!</v>
      </c>
      <c r="W3" t="e">
        <f>(1-U3)/(1-V3)</f>
        <v>#DIV/0!</v>
      </c>
      <c r="X3" s="7" t="e">
        <f>_xlfn.NORM.DIST(W3,0.687,0.417,TRUE)</f>
        <v>#DIV/0!</v>
      </c>
      <c r="Y3" s="4">
        <v>0</v>
      </c>
      <c r="Z3" t="e">
        <f>1/(1+(1.734*(0.074^E3)))</f>
        <v>#DIV/0!</v>
      </c>
      <c r="AA3" t="e">
        <f>(1-Y3)/(1-Z3)</f>
        <v>#DIV/0!</v>
      </c>
      <c r="AC3" s="7" t="e">
        <f>_xlfn.NORM.DIST(LOG(AA3+1),0.177,0.15,TRUE)</f>
        <v>#DIV/0!</v>
      </c>
      <c r="AD3" s="9" t="str">
        <f>IF(SUM(G3,L3,R3,U3,Y3)=0,"",AVERAGE(X3,AC3,K3,Q3,T3))</f>
        <v/>
      </c>
      <c r="AE3" s="10" t="str">
        <f>IF(AD3="","unclassifiable",IF(AD3&gt;0.65,"H",IF(AD3&gt;0.42,"G",IF(AD3&gt;0.24,"M","P/B"))))</f>
        <v>unclassifiable</v>
      </c>
    </row>
    <row r="4" spans="1:31" s="11" customFormat="1" x14ac:dyDescent="0.2">
      <c r="K4" s="12"/>
      <c r="Q4" s="12"/>
      <c r="X4" s="12"/>
      <c r="AC4" s="12"/>
      <c r="AD4" s="13"/>
      <c r="AE4" s="14"/>
    </row>
    <row r="5" spans="1:31" s="11" customFormat="1" x14ac:dyDescent="0.2">
      <c r="K5" s="12"/>
      <c r="Q5" s="12"/>
      <c r="X5" s="12"/>
      <c r="AC5" s="12"/>
      <c r="AD5" s="13"/>
      <c r="AE5" s="14"/>
    </row>
    <row r="6" spans="1:31" s="11" customFormat="1" x14ac:dyDescent="0.2">
      <c r="K6" s="12"/>
      <c r="Q6" s="12"/>
      <c r="X6" s="12"/>
      <c r="AC6" s="12"/>
      <c r="AD6" s="13"/>
      <c r="AE6" s="14"/>
    </row>
    <row r="7" spans="1:31" s="11" customFormat="1" x14ac:dyDescent="0.2">
      <c r="K7" s="12"/>
      <c r="Q7" s="12"/>
      <c r="X7" s="12"/>
      <c r="AC7" s="12"/>
      <c r="AD7" s="13"/>
      <c r="AE7" s="14"/>
    </row>
    <row r="8" spans="1:31" s="11" customFormat="1" x14ac:dyDescent="0.2">
      <c r="K8" s="12"/>
      <c r="Q8" s="12"/>
      <c r="X8" s="12"/>
      <c r="AC8" s="12"/>
      <c r="AD8" s="13"/>
      <c r="AE8" s="14"/>
    </row>
    <row r="9" spans="1:31" s="11" customFormat="1" x14ac:dyDescent="0.2">
      <c r="K9" s="12"/>
      <c r="Q9" s="12"/>
      <c r="X9" s="12"/>
      <c r="AC9" s="12"/>
      <c r="AD9" s="13"/>
      <c r="AE9" s="14"/>
    </row>
    <row r="10" spans="1:31" s="11" customFormat="1" x14ac:dyDescent="0.2">
      <c r="K10" s="12"/>
      <c r="Q10" s="12"/>
      <c r="X10" s="12"/>
      <c r="AC10" s="12"/>
      <c r="AD10" s="13"/>
      <c r="AE10" s="14"/>
    </row>
    <row r="11" spans="1:31" x14ac:dyDescent="0.2">
      <c r="E11" s="3"/>
      <c r="G11" s="3"/>
      <c r="L11" s="3"/>
      <c r="R11" s="3"/>
      <c r="U11" s="3"/>
      <c r="Y11" s="3"/>
      <c r="AD11" s="9"/>
      <c r="AE11" s="10"/>
    </row>
    <row r="12" spans="1:31" x14ac:dyDescent="0.2">
      <c r="E12" s="3"/>
      <c r="G12" s="3"/>
      <c r="L12" s="3"/>
      <c r="R12" s="3"/>
      <c r="U12" s="3"/>
      <c r="Y12" s="3"/>
      <c r="AD12" s="9"/>
      <c r="AE12" s="10"/>
    </row>
    <row r="13" spans="1:31" x14ac:dyDescent="0.2">
      <c r="E13" s="3"/>
      <c r="G13" s="3"/>
      <c r="L13" s="3"/>
      <c r="R13" s="3"/>
      <c r="U13" s="3"/>
      <c r="Y13" s="3"/>
      <c r="AD13" s="9"/>
      <c r="AE13" s="10"/>
    </row>
    <row r="14" spans="1:31" x14ac:dyDescent="0.2">
      <c r="E14" s="3"/>
      <c r="G14" s="3"/>
      <c r="L14" s="3"/>
      <c r="R14" s="3"/>
      <c r="U14" s="3"/>
      <c r="Y14" s="3"/>
      <c r="AD14" s="9"/>
      <c r="AE14" s="10"/>
    </row>
    <row r="15" spans="1:31" x14ac:dyDescent="0.2">
      <c r="E15" s="3"/>
      <c r="G15" s="3"/>
      <c r="L15" s="3"/>
      <c r="R15" s="3"/>
      <c r="U15" s="3"/>
      <c r="Y15" s="3"/>
      <c r="AD15" s="9"/>
      <c r="AE15" s="10"/>
    </row>
    <row r="16" spans="1:31" x14ac:dyDescent="0.2">
      <c r="E16" s="3"/>
      <c r="G16" s="3"/>
      <c r="L16" s="3"/>
      <c r="R16" s="3"/>
      <c r="U16" s="3"/>
      <c r="Y16" s="3"/>
      <c r="AD16" s="9"/>
      <c r="AE16" s="10"/>
    </row>
    <row r="17" spans="5:31" x14ac:dyDescent="0.2">
      <c r="E17" s="3"/>
      <c r="G17" s="3"/>
      <c r="L17" s="3"/>
      <c r="R17" s="3"/>
      <c r="U17" s="3"/>
      <c r="Y17" s="3"/>
      <c r="AD17" s="9"/>
      <c r="AE17" s="10"/>
    </row>
    <row r="18" spans="5:31" x14ac:dyDescent="0.2">
      <c r="E18" s="3"/>
      <c r="G18" s="3"/>
      <c r="L18" s="3"/>
      <c r="R18" s="3"/>
      <c r="U18" s="3"/>
      <c r="Y18" s="3"/>
      <c r="AD18" s="9"/>
      <c r="AE18" s="10"/>
    </row>
    <row r="19" spans="5:31" x14ac:dyDescent="0.2">
      <c r="E19" s="3"/>
      <c r="G19" s="3"/>
      <c r="L19" s="3"/>
      <c r="R19" s="3"/>
      <c r="U19" s="3"/>
      <c r="Y19" s="3"/>
      <c r="AD19" s="9"/>
      <c r="AE19" s="10"/>
    </row>
    <row r="20" spans="5:31" x14ac:dyDescent="0.2">
      <c r="E20" s="3"/>
      <c r="G20" s="3"/>
      <c r="L20" s="3"/>
      <c r="R20" s="3"/>
      <c r="U20" s="3"/>
      <c r="Y20" s="3"/>
      <c r="AD20" s="9"/>
      <c r="AE20" s="10"/>
    </row>
    <row r="21" spans="5:31" x14ac:dyDescent="0.2">
      <c r="E21" s="3"/>
      <c r="G21" s="3"/>
      <c r="L21" s="3"/>
      <c r="R21" s="3"/>
      <c r="U21" s="3"/>
      <c r="Y21" s="3"/>
      <c r="AD21" s="9"/>
      <c r="AE21" s="10"/>
    </row>
    <row r="22" spans="5:31" x14ac:dyDescent="0.2">
      <c r="E22" s="3"/>
      <c r="G22" s="3"/>
      <c r="L22" s="3"/>
      <c r="R22" s="3"/>
      <c r="U22" s="3"/>
      <c r="Y22" s="3"/>
      <c r="AD22" s="9"/>
      <c r="AE22" s="10"/>
    </row>
    <row r="23" spans="5:31" x14ac:dyDescent="0.2">
      <c r="E23" s="3"/>
      <c r="G23" s="3"/>
      <c r="L23" s="3"/>
      <c r="R23" s="3"/>
      <c r="U23" s="3"/>
      <c r="Y23" s="3"/>
      <c r="AD23" s="9"/>
      <c r="AE23" s="10"/>
    </row>
    <row r="24" spans="5:31" x14ac:dyDescent="0.2">
      <c r="E24" s="3"/>
      <c r="G24" s="3"/>
      <c r="L24" s="3"/>
      <c r="R24" s="3"/>
      <c r="U24" s="3"/>
      <c r="Y24" s="3"/>
      <c r="AD24" s="9"/>
      <c r="AE24" s="10"/>
    </row>
    <row r="25" spans="5:31" x14ac:dyDescent="0.2">
      <c r="E25" s="3"/>
      <c r="G25" s="3"/>
      <c r="L25" s="3"/>
      <c r="R25" s="3"/>
      <c r="U25" s="3"/>
      <c r="Y25" s="3"/>
      <c r="AD25" s="9"/>
      <c r="AE25" s="10"/>
    </row>
    <row r="26" spans="5:31" x14ac:dyDescent="0.2">
      <c r="E26" s="3"/>
      <c r="G26" s="3"/>
      <c r="L26" s="3"/>
      <c r="R26" s="3"/>
      <c r="U26" s="3"/>
      <c r="Y26" s="3"/>
      <c r="AD26" s="9"/>
      <c r="AE26" s="10"/>
    </row>
    <row r="27" spans="5:31" x14ac:dyDescent="0.2">
      <c r="E27" s="3"/>
      <c r="G27" s="3"/>
      <c r="L27" s="3"/>
      <c r="R27" s="3"/>
      <c r="U27" s="3"/>
      <c r="Y27" s="3"/>
      <c r="AD27" s="9"/>
      <c r="AE27" s="10"/>
    </row>
    <row r="28" spans="5:31" x14ac:dyDescent="0.2">
      <c r="E28" s="3"/>
      <c r="G28" s="3"/>
      <c r="L28" s="3"/>
      <c r="R28" s="3"/>
      <c r="U28" s="3"/>
      <c r="Y28" s="3"/>
      <c r="AD28" s="9"/>
      <c r="AE28" s="10"/>
    </row>
    <row r="29" spans="5:31" x14ac:dyDescent="0.2">
      <c r="E29" s="3"/>
      <c r="G29" s="3"/>
      <c r="L29" s="3"/>
      <c r="R29" s="3"/>
      <c r="U29" s="3"/>
      <c r="Y29" s="3"/>
      <c r="AD29" s="9"/>
      <c r="AE29" s="10"/>
    </row>
    <row r="30" spans="5:31" x14ac:dyDescent="0.2">
      <c r="E30" s="3"/>
      <c r="G30" s="3"/>
      <c r="L30" s="3"/>
      <c r="R30" s="3"/>
      <c r="U30" s="3"/>
      <c r="Y30" s="3"/>
      <c r="AD30" s="9"/>
      <c r="AE30" s="10"/>
    </row>
    <row r="31" spans="5:31" x14ac:dyDescent="0.2">
      <c r="E31" s="3"/>
      <c r="G31" s="3"/>
      <c r="L31" s="3"/>
      <c r="R31" s="3"/>
      <c r="U31" s="3"/>
      <c r="Y31" s="3"/>
      <c r="AD31" s="9"/>
      <c r="AE31" s="10"/>
    </row>
    <row r="32" spans="5:31" x14ac:dyDescent="0.2">
      <c r="E32" s="3"/>
      <c r="G32" s="3"/>
      <c r="L32" s="3"/>
      <c r="R32" s="3"/>
      <c r="U32" s="3"/>
      <c r="Y32" s="3"/>
      <c r="AD32" s="9"/>
      <c r="AE32" s="10"/>
    </row>
    <row r="33" spans="5:31" x14ac:dyDescent="0.2">
      <c r="E33" s="3"/>
      <c r="G33" s="3"/>
      <c r="L33" s="3"/>
      <c r="R33" s="3"/>
      <c r="U33" s="3"/>
      <c r="Y33" s="3"/>
      <c r="AD33" s="9"/>
      <c r="AE33" s="10"/>
    </row>
    <row r="34" spans="5:31" x14ac:dyDescent="0.2">
      <c r="E34" s="3"/>
      <c r="G34" s="3"/>
      <c r="L34" s="3"/>
      <c r="R34" s="3"/>
      <c r="U34" s="3"/>
      <c r="Y34" s="3"/>
      <c r="AD34" s="9"/>
      <c r="AE34" s="10"/>
    </row>
    <row r="35" spans="5:31" x14ac:dyDescent="0.2">
      <c r="E35" s="3"/>
      <c r="G35" s="3"/>
      <c r="L35" s="3"/>
      <c r="R35" s="3"/>
      <c r="U35" s="3"/>
      <c r="Y35" s="3"/>
      <c r="AD35" s="9"/>
      <c r="AE35" s="10"/>
    </row>
    <row r="36" spans="5:31" x14ac:dyDescent="0.2">
      <c r="E36" s="3"/>
      <c r="G36" s="3"/>
      <c r="L36" s="3"/>
      <c r="R36" s="3"/>
      <c r="U36" s="3"/>
      <c r="Y36" s="3"/>
      <c r="AD36" s="9"/>
      <c r="AE36" s="10"/>
    </row>
    <row r="37" spans="5:31" x14ac:dyDescent="0.2">
      <c r="E37" s="3"/>
      <c r="G37" s="3"/>
      <c r="L37" s="3"/>
      <c r="R37" s="3"/>
      <c r="U37" s="3"/>
      <c r="Y37" s="3"/>
      <c r="AD37" s="9"/>
      <c r="AE37" s="10"/>
    </row>
    <row r="38" spans="5:31" x14ac:dyDescent="0.2">
      <c r="E38" s="3"/>
      <c r="G38" s="3"/>
      <c r="L38" s="3"/>
      <c r="R38" s="3"/>
      <c r="U38" s="3"/>
      <c r="Y38" s="3"/>
      <c r="AD38" s="9"/>
      <c r="AE38" s="10"/>
    </row>
    <row r="39" spans="5:31" x14ac:dyDescent="0.2">
      <c r="E39" s="3"/>
      <c r="G39" s="3"/>
      <c r="L39" s="3"/>
      <c r="R39" s="3"/>
      <c r="U39" s="3"/>
      <c r="Y39" s="3"/>
      <c r="AD39" s="9"/>
      <c r="AE39" s="10"/>
    </row>
    <row r="40" spans="5:31" x14ac:dyDescent="0.2">
      <c r="E40" s="3"/>
      <c r="G40" s="3"/>
      <c r="L40" s="3"/>
      <c r="R40" s="3"/>
      <c r="U40" s="3"/>
      <c r="Y40" s="3"/>
      <c r="AD40" s="9"/>
      <c r="AE40" s="10"/>
    </row>
    <row r="41" spans="5:31" x14ac:dyDescent="0.2">
      <c r="E41" s="3"/>
      <c r="G41" s="3"/>
      <c r="L41" s="3"/>
      <c r="R41" s="3"/>
      <c r="U41" s="3"/>
      <c r="Y41" s="3"/>
      <c r="AD41" s="9"/>
      <c r="AE41" s="10"/>
    </row>
    <row r="42" spans="5:31" x14ac:dyDescent="0.2">
      <c r="E42" s="3"/>
      <c r="G42" s="3"/>
      <c r="L42" s="3"/>
      <c r="R42" s="3"/>
      <c r="U42" s="3"/>
      <c r="Y42" s="3"/>
      <c r="AD42" s="9"/>
      <c r="AE42" s="10"/>
    </row>
    <row r="43" spans="5:31" x14ac:dyDescent="0.2">
      <c r="E43" s="3"/>
      <c r="G43" s="3"/>
      <c r="L43" s="3"/>
      <c r="R43" s="3"/>
      <c r="U43" s="3"/>
      <c r="Y43" s="3"/>
      <c r="AD43" s="9"/>
      <c r="AE43" s="10"/>
    </row>
    <row r="44" spans="5:31" x14ac:dyDescent="0.2">
      <c r="E44" s="3"/>
      <c r="G44" s="3"/>
      <c r="L44" s="3"/>
      <c r="R44" s="3"/>
      <c r="U44" s="3"/>
      <c r="Y44" s="3"/>
      <c r="AD44" s="9"/>
      <c r="AE44" s="10"/>
    </row>
    <row r="45" spans="5:31" x14ac:dyDescent="0.2">
      <c r="E45" s="3"/>
      <c r="G45" s="3"/>
      <c r="L45" s="3"/>
      <c r="R45" s="3"/>
      <c r="U45" s="3"/>
      <c r="Y45" s="3"/>
      <c r="AD45" s="9"/>
      <c r="AE45" s="10"/>
    </row>
    <row r="46" spans="5:31" x14ac:dyDescent="0.2">
      <c r="E46" s="3"/>
      <c r="G46" s="3"/>
      <c r="L46" s="3"/>
      <c r="R46" s="3"/>
      <c r="U46" s="3"/>
      <c r="Y46" s="3"/>
      <c r="AD46" s="9"/>
      <c r="AE46" s="10"/>
    </row>
    <row r="47" spans="5:31" x14ac:dyDescent="0.2">
      <c r="E47" s="3"/>
      <c r="G47" s="3"/>
      <c r="L47" s="3"/>
      <c r="R47" s="3"/>
      <c r="U47" s="3"/>
      <c r="Y47" s="3"/>
      <c r="AD47" s="9"/>
      <c r="AE47" s="10"/>
    </row>
    <row r="48" spans="5:31" x14ac:dyDescent="0.2">
      <c r="E48" s="3"/>
      <c r="G48" s="3"/>
      <c r="L48" s="3"/>
      <c r="R48" s="3"/>
      <c r="U48" s="3"/>
      <c r="Y48" s="3"/>
      <c r="AD48" s="9"/>
      <c r="AE48" s="10"/>
    </row>
    <row r="49" spans="5:31" x14ac:dyDescent="0.2">
      <c r="E49" s="3"/>
      <c r="G49" s="3"/>
      <c r="L49" s="3"/>
      <c r="R49" s="3"/>
      <c r="U49" s="3"/>
      <c r="Y49" s="3"/>
      <c r="AD49" s="9"/>
      <c r="AE49" s="10"/>
    </row>
    <row r="50" spans="5:31" x14ac:dyDescent="0.2">
      <c r="E50" s="3"/>
      <c r="G50" s="3"/>
      <c r="L50" s="3"/>
      <c r="R50" s="3"/>
      <c r="U50" s="3"/>
      <c r="Y50" s="3"/>
      <c r="AD50" s="9"/>
      <c r="AE50" s="10"/>
    </row>
    <row r="51" spans="5:31" x14ac:dyDescent="0.2">
      <c r="E51" s="3"/>
      <c r="G51" s="3"/>
      <c r="L51" s="3"/>
      <c r="R51" s="3"/>
      <c r="U51" s="3"/>
      <c r="Y51" s="3"/>
      <c r="AD51" s="9"/>
      <c r="AE51" s="10"/>
    </row>
    <row r="52" spans="5:31" x14ac:dyDescent="0.2">
      <c r="E52" s="3"/>
      <c r="G52" s="3"/>
      <c r="L52" s="3"/>
      <c r="R52" s="3"/>
      <c r="U52" s="3"/>
      <c r="Y52" s="3"/>
      <c r="AD52" s="9"/>
      <c r="AE52" s="10"/>
    </row>
    <row r="53" spans="5:31" x14ac:dyDescent="0.2">
      <c r="E53" s="3"/>
      <c r="G53" s="3"/>
      <c r="L53" s="3"/>
      <c r="R53" s="3"/>
      <c r="U53" s="3"/>
      <c r="Y53" s="3"/>
      <c r="AD53" s="9"/>
      <c r="AE53" s="10"/>
    </row>
    <row r="54" spans="5:31" x14ac:dyDescent="0.2">
      <c r="E54" s="3"/>
      <c r="G54" s="3"/>
      <c r="L54" s="3"/>
      <c r="R54" s="3"/>
      <c r="U54" s="3"/>
      <c r="Y54" s="3"/>
      <c r="AD54" s="9"/>
      <c r="AE54" s="10"/>
    </row>
    <row r="55" spans="5:31" x14ac:dyDescent="0.2">
      <c r="E55" s="3"/>
      <c r="G55" s="3"/>
      <c r="L55" s="3"/>
      <c r="R55" s="3"/>
      <c r="U55" s="3"/>
      <c r="Y55" s="3"/>
      <c r="AD55" s="9"/>
      <c r="AE55" s="10"/>
    </row>
    <row r="56" spans="5:31" x14ac:dyDescent="0.2">
      <c r="E56" s="3"/>
      <c r="G56" s="3"/>
      <c r="L56" s="3"/>
      <c r="R56" s="3"/>
      <c r="U56" s="3"/>
      <c r="Y56" s="3"/>
      <c r="AD56" s="9"/>
      <c r="AE56" s="10"/>
    </row>
    <row r="57" spans="5:31" x14ac:dyDescent="0.2">
      <c r="E57" s="3"/>
      <c r="G57" s="3"/>
      <c r="L57" s="3"/>
      <c r="R57" s="3"/>
      <c r="U57" s="3"/>
      <c r="Y57" s="3"/>
      <c r="AD57" s="9"/>
      <c r="AE57" s="10"/>
    </row>
    <row r="58" spans="5:31" x14ac:dyDescent="0.2">
      <c r="E58" s="3"/>
      <c r="G58" s="3"/>
      <c r="L58" s="3"/>
      <c r="R58" s="3"/>
      <c r="U58" s="3"/>
      <c r="Y58" s="3"/>
      <c r="AD58" s="9"/>
      <c r="AE58" s="10"/>
    </row>
    <row r="59" spans="5:31" x14ac:dyDescent="0.2">
      <c r="E59" s="3"/>
      <c r="G59" s="3"/>
      <c r="L59" s="3"/>
      <c r="R59" s="3"/>
      <c r="U59" s="3"/>
      <c r="Y59" s="3"/>
      <c r="AD59" s="9"/>
      <c r="AE59" s="10"/>
    </row>
    <row r="60" spans="5:31" x14ac:dyDescent="0.2">
      <c r="E60" s="3"/>
      <c r="G60" s="3"/>
      <c r="L60" s="3"/>
      <c r="R60" s="3"/>
      <c r="U60" s="3"/>
      <c r="Y60" s="3"/>
      <c r="AD60" s="9"/>
      <c r="AE60" s="10"/>
    </row>
    <row r="61" spans="5:31" x14ac:dyDescent="0.2">
      <c r="E61" s="3"/>
      <c r="G61" s="3"/>
      <c r="L61" s="3"/>
      <c r="R61" s="3"/>
      <c r="U61" s="3"/>
      <c r="Y61" s="3"/>
      <c r="AD61" s="9"/>
      <c r="AE61" s="10"/>
    </row>
    <row r="62" spans="5:31" x14ac:dyDescent="0.2">
      <c r="E62" s="3"/>
      <c r="G62" s="3"/>
      <c r="L62" s="3"/>
      <c r="R62" s="3"/>
      <c r="U62" s="3"/>
      <c r="Y62" s="3"/>
      <c r="AD62" s="9"/>
      <c r="AE62" s="10"/>
    </row>
    <row r="63" spans="5:31" x14ac:dyDescent="0.2">
      <c r="E63" s="3"/>
      <c r="G63" s="3"/>
      <c r="L63" s="3"/>
      <c r="R63" s="3"/>
      <c r="U63" s="3"/>
      <c r="Y63" s="3"/>
      <c r="AD63" s="9"/>
      <c r="AE63" s="10"/>
    </row>
    <row r="64" spans="5:31" x14ac:dyDescent="0.2">
      <c r="E64" s="3"/>
      <c r="G64" s="3"/>
      <c r="L64" s="3"/>
      <c r="R64" s="3"/>
      <c r="U64" s="3"/>
      <c r="Y64" s="3"/>
      <c r="AD64" s="9"/>
      <c r="AE64" s="10"/>
    </row>
    <row r="65" spans="5:31" x14ac:dyDescent="0.2">
      <c r="E65" s="3"/>
      <c r="G65" s="3"/>
      <c r="L65" s="3"/>
      <c r="R65" s="3"/>
      <c r="U65" s="3"/>
      <c r="Y65" s="3"/>
      <c r="AD65" s="9"/>
      <c r="AE65" s="10"/>
    </row>
    <row r="66" spans="5:31" x14ac:dyDescent="0.2">
      <c r="E66" s="3"/>
      <c r="G66" s="3"/>
      <c r="L66" s="3"/>
      <c r="R66" s="3"/>
      <c r="U66" s="3"/>
      <c r="Y66" s="3"/>
      <c r="AD66" s="9"/>
      <c r="AE66" s="10"/>
    </row>
    <row r="67" spans="5:31" x14ac:dyDescent="0.2">
      <c r="E67" s="3"/>
      <c r="G67" s="3"/>
      <c r="L67" s="3"/>
      <c r="R67" s="3"/>
      <c r="U67" s="3"/>
      <c r="Y67" s="3"/>
      <c r="AD67" s="9"/>
      <c r="AE67" s="10"/>
    </row>
    <row r="68" spans="5:31" x14ac:dyDescent="0.2">
      <c r="E68" s="3"/>
      <c r="G68" s="3"/>
      <c r="L68" s="3"/>
      <c r="R68" s="3"/>
      <c r="U68" s="3"/>
      <c r="Y68" s="3"/>
      <c r="AD68" s="9"/>
      <c r="AE68" s="10"/>
    </row>
    <row r="69" spans="5:31" x14ac:dyDescent="0.2">
      <c r="E69" s="3"/>
      <c r="G69" s="3"/>
      <c r="L69" s="3"/>
      <c r="R69" s="3"/>
      <c r="U69" s="3"/>
      <c r="Y69" s="3"/>
      <c r="AD69" s="9"/>
      <c r="AE69" s="10"/>
    </row>
    <row r="70" spans="5:31" x14ac:dyDescent="0.2">
      <c r="E70" s="3"/>
      <c r="G70" s="3"/>
      <c r="L70" s="3"/>
      <c r="R70" s="3"/>
      <c r="U70" s="3"/>
      <c r="Y70" s="3"/>
      <c r="AD70" s="9"/>
      <c r="AE70" s="10"/>
    </row>
    <row r="71" spans="5:31" x14ac:dyDescent="0.2">
      <c r="E71" s="3"/>
      <c r="G71" s="3"/>
      <c r="L71" s="3"/>
      <c r="R71" s="3"/>
      <c r="U71" s="3"/>
      <c r="Y71" s="3"/>
      <c r="AD71" s="9"/>
      <c r="AE71" s="10"/>
    </row>
    <row r="72" spans="5:31" x14ac:dyDescent="0.2">
      <c r="E72" s="3"/>
      <c r="G72" s="3"/>
      <c r="L72" s="3"/>
      <c r="R72" s="3"/>
      <c r="U72" s="3"/>
      <c r="Y72" s="3"/>
      <c r="AD72" s="9"/>
      <c r="AE72" s="10"/>
    </row>
    <row r="73" spans="5:31" x14ac:dyDescent="0.2">
      <c r="E73" s="3"/>
      <c r="G73" s="3"/>
      <c r="L73" s="3"/>
      <c r="R73" s="3"/>
      <c r="U73" s="3"/>
      <c r="Y73" s="3"/>
      <c r="AD73" s="9"/>
      <c r="AE73" s="10"/>
    </row>
    <row r="74" spans="5:31" x14ac:dyDescent="0.2">
      <c r="E74" s="3"/>
      <c r="G74" s="3"/>
      <c r="L74" s="3"/>
      <c r="R74" s="3"/>
      <c r="U74" s="3"/>
      <c r="Y74" s="3"/>
      <c r="AD74" s="9"/>
      <c r="AE74" s="10"/>
    </row>
    <row r="75" spans="5:31" x14ac:dyDescent="0.2">
      <c r="E75" s="3"/>
      <c r="G75" s="3"/>
      <c r="L75" s="3"/>
      <c r="R75" s="3"/>
      <c r="U75" s="3"/>
      <c r="Y75" s="3"/>
      <c r="AD75" s="9"/>
      <c r="AE75" s="10"/>
    </row>
    <row r="76" spans="5:31" x14ac:dyDescent="0.2">
      <c r="E76" s="3"/>
      <c r="G76" s="3"/>
      <c r="L76" s="3"/>
      <c r="R76" s="3"/>
      <c r="U76" s="3"/>
      <c r="Y76" s="3"/>
      <c r="AD76" s="9"/>
      <c r="AE76" s="10"/>
    </row>
    <row r="77" spans="5:31" x14ac:dyDescent="0.2">
      <c r="E77" s="3"/>
      <c r="G77" s="3"/>
      <c r="L77" s="3"/>
      <c r="R77" s="3"/>
      <c r="U77" s="3"/>
      <c r="Y77" s="3"/>
      <c r="AD77" s="9"/>
      <c r="AE77" s="10"/>
    </row>
    <row r="78" spans="5:31" x14ac:dyDescent="0.2">
      <c r="E78" s="3"/>
      <c r="G78" s="3"/>
      <c r="L78" s="3"/>
      <c r="R78" s="3"/>
      <c r="U78" s="3"/>
      <c r="Y78" s="3"/>
      <c r="AD78" s="9"/>
      <c r="AE78" s="10"/>
    </row>
    <row r="79" spans="5:31" x14ac:dyDescent="0.2">
      <c r="E79" s="3"/>
      <c r="G79" s="3"/>
      <c r="L79" s="3"/>
      <c r="R79" s="3"/>
      <c r="U79" s="3"/>
      <c r="Y79" s="3"/>
      <c r="AD79" s="9"/>
      <c r="AE79" s="10"/>
    </row>
    <row r="80" spans="5:31" x14ac:dyDescent="0.2">
      <c r="E80" s="3"/>
      <c r="G80" s="3"/>
      <c r="L80" s="3"/>
      <c r="R80" s="3"/>
      <c r="U80" s="3"/>
      <c r="Y80" s="3"/>
      <c r="AD80" s="9"/>
      <c r="AE80" s="10"/>
    </row>
    <row r="81" spans="5:31" x14ac:dyDescent="0.2">
      <c r="E81" s="3"/>
      <c r="G81" s="3"/>
      <c r="L81" s="3"/>
      <c r="R81" s="3"/>
      <c r="U81" s="3"/>
      <c r="Y81" s="3"/>
      <c r="AD81" s="9"/>
      <c r="AE81" s="10"/>
    </row>
    <row r="82" spans="5:31" x14ac:dyDescent="0.2">
      <c r="E82" s="3"/>
      <c r="G82" s="3"/>
      <c r="L82" s="3"/>
      <c r="R82" s="3"/>
      <c r="U82" s="3"/>
      <c r="Y82" s="3"/>
      <c r="AD82" s="9"/>
      <c r="AE82" s="10"/>
    </row>
    <row r="83" spans="5:31" x14ac:dyDescent="0.2">
      <c r="E83" s="3"/>
      <c r="G83" s="3"/>
      <c r="L83" s="3"/>
      <c r="R83" s="3"/>
      <c r="U83" s="3"/>
      <c r="Y83" s="3"/>
      <c r="AD83" s="9"/>
      <c r="AE83" s="10"/>
    </row>
    <row r="84" spans="5:31" x14ac:dyDescent="0.2">
      <c r="E84" s="3"/>
      <c r="G84" s="3"/>
      <c r="L84" s="3"/>
      <c r="R84" s="3"/>
      <c r="U84" s="3"/>
      <c r="Y84" s="3"/>
      <c r="AD84" s="9"/>
      <c r="AE84" s="10"/>
    </row>
    <row r="85" spans="5:31" x14ac:dyDescent="0.2">
      <c r="E85" s="3"/>
      <c r="G85" s="3"/>
      <c r="L85" s="3"/>
      <c r="R85" s="3"/>
      <c r="U85" s="3"/>
      <c r="Y85" s="3"/>
      <c r="AD85" s="9"/>
      <c r="AE85" s="10"/>
    </row>
    <row r="86" spans="5:31" x14ac:dyDescent="0.2">
      <c r="E86" s="3"/>
      <c r="G86" s="3"/>
      <c r="L86" s="3"/>
      <c r="R86" s="3"/>
      <c r="U86" s="3"/>
      <c r="Y86" s="3"/>
      <c r="AD86" s="9"/>
      <c r="AE86" s="10"/>
    </row>
    <row r="87" spans="5:31" x14ac:dyDescent="0.2">
      <c r="E87" s="3"/>
      <c r="G87" s="3"/>
      <c r="L87" s="3"/>
      <c r="R87" s="3"/>
      <c r="U87" s="3"/>
      <c r="Y87" s="3"/>
      <c r="AD87" s="9"/>
      <c r="AE87" s="10"/>
    </row>
    <row r="88" spans="5:31" x14ac:dyDescent="0.2">
      <c r="E88" s="3"/>
      <c r="G88" s="3"/>
      <c r="L88" s="3"/>
      <c r="R88" s="3"/>
      <c r="U88" s="3"/>
      <c r="Y88" s="3"/>
      <c r="AD88" s="9"/>
      <c r="AE88" s="10"/>
    </row>
    <row r="89" spans="5:31" x14ac:dyDescent="0.2">
      <c r="E89" s="3"/>
      <c r="G89" s="3"/>
      <c r="L89" s="3"/>
      <c r="R89" s="3"/>
      <c r="U89" s="3"/>
      <c r="Y89" s="3"/>
      <c r="AD89" s="9"/>
      <c r="AE89" s="10"/>
    </row>
    <row r="90" spans="5:31" x14ac:dyDescent="0.2">
      <c r="E90" s="3"/>
      <c r="G90" s="3"/>
      <c r="L90" s="3"/>
      <c r="R90" s="3"/>
      <c r="U90" s="3"/>
      <c r="Y90" s="3"/>
      <c r="AD90" s="9"/>
      <c r="AE90" s="10"/>
    </row>
    <row r="91" spans="5:31" x14ac:dyDescent="0.2">
      <c r="E91" s="3"/>
      <c r="G91" s="3"/>
      <c r="L91" s="3"/>
      <c r="R91" s="3"/>
      <c r="U91" s="3"/>
      <c r="Y91" s="3"/>
      <c r="AD91" s="9"/>
      <c r="AE91" s="10"/>
    </row>
    <row r="92" spans="5:31" x14ac:dyDescent="0.2">
      <c r="E92" s="3"/>
      <c r="G92" s="3"/>
      <c r="L92" s="3"/>
      <c r="R92" s="3"/>
      <c r="U92" s="3"/>
      <c r="Y92" s="3"/>
      <c r="AD92" s="9"/>
      <c r="AE92" s="10"/>
    </row>
    <row r="93" spans="5:31" x14ac:dyDescent="0.2">
      <c r="E93" s="3"/>
      <c r="G93" s="3"/>
      <c r="L93" s="3"/>
      <c r="R93" s="3"/>
      <c r="U93" s="3"/>
      <c r="Y93" s="3"/>
      <c r="AD93" s="9"/>
      <c r="AE93" s="10"/>
    </row>
    <row r="94" spans="5:31" x14ac:dyDescent="0.2">
      <c r="E94" s="3"/>
      <c r="G94" s="3"/>
      <c r="L94" s="3"/>
      <c r="R94" s="3"/>
      <c r="U94" s="3"/>
      <c r="Y94" s="3"/>
      <c r="AD94" s="9"/>
      <c r="AE94" s="10"/>
    </row>
    <row r="95" spans="5:31" x14ac:dyDescent="0.2">
      <c r="E95" s="3"/>
      <c r="G95" s="3"/>
      <c r="L95" s="3"/>
      <c r="R95" s="3"/>
      <c r="U95" s="3"/>
      <c r="Y95" s="3"/>
      <c r="AD95" s="9"/>
      <c r="AE95" s="10"/>
    </row>
    <row r="96" spans="5:31" x14ac:dyDescent="0.2">
      <c r="E96" s="3"/>
      <c r="G96" s="3"/>
      <c r="L96" s="3"/>
      <c r="R96" s="3"/>
      <c r="U96" s="3"/>
      <c r="Y96" s="3"/>
      <c r="AD96" s="9"/>
      <c r="AE96" s="10"/>
    </row>
    <row r="97" spans="5:31" x14ac:dyDescent="0.2">
      <c r="E97" s="3"/>
      <c r="G97" s="3"/>
      <c r="L97" s="3"/>
      <c r="R97" s="3"/>
      <c r="U97" s="3"/>
      <c r="Y97" s="3"/>
      <c r="AD97" s="9"/>
      <c r="AE97" s="10"/>
    </row>
    <row r="98" spans="5:31" x14ac:dyDescent="0.2">
      <c r="E98" s="3"/>
      <c r="G98" s="3"/>
      <c r="L98" s="3"/>
      <c r="R98" s="3"/>
      <c r="U98" s="3"/>
      <c r="Y98" s="3"/>
      <c r="AD98" s="9"/>
      <c r="AE98" s="10"/>
    </row>
    <row r="99" spans="5:31" x14ac:dyDescent="0.2">
      <c r="E99" s="3"/>
      <c r="G99" s="3"/>
      <c r="L99" s="3"/>
      <c r="R99" s="3"/>
      <c r="U99" s="3"/>
      <c r="Y99" s="3"/>
      <c r="AD99" s="9"/>
      <c r="AE99" s="10"/>
    </row>
    <row r="100" spans="5:31" x14ac:dyDescent="0.2">
      <c r="E100" s="3"/>
      <c r="G100" s="3"/>
      <c r="L100" s="3"/>
      <c r="R100" s="3"/>
      <c r="U100" s="3"/>
      <c r="Y100" s="3"/>
      <c r="AD100" s="9"/>
      <c r="AE100" s="10"/>
    </row>
    <row r="101" spans="5:31" x14ac:dyDescent="0.2">
      <c r="E101" s="3"/>
      <c r="G101" s="3"/>
      <c r="L101" s="3"/>
      <c r="R101" s="3"/>
      <c r="U101" s="3"/>
      <c r="Y101" s="3"/>
      <c r="AD101" s="9"/>
      <c r="AE101" s="10"/>
    </row>
    <row r="102" spans="5:31" x14ac:dyDescent="0.2">
      <c r="E102" s="3"/>
      <c r="G102" s="3"/>
      <c r="L102" s="3"/>
      <c r="R102" s="3"/>
      <c r="U102" s="3"/>
      <c r="Y102" s="3"/>
      <c r="AD102" s="9"/>
      <c r="AE102" s="10"/>
    </row>
    <row r="103" spans="5:31" x14ac:dyDescent="0.2">
      <c r="E103" s="3"/>
      <c r="G103" s="3"/>
      <c r="L103" s="3"/>
      <c r="R103" s="3"/>
      <c r="U103" s="3"/>
      <c r="Y103" s="3"/>
      <c r="AD103" s="9"/>
      <c r="AE103" s="10"/>
    </row>
    <row r="104" spans="5:31" x14ac:dyDescent="0.2">
      <c r="E104" s="3"/>
      <c r="G104" s="3"/>
      <c r="L104" s="3"/>
      <c r="R104" s="3"/>
      <c r="U104" s="3"/>
      <c r="Y104" s="3"/>
      <c r="AD104" s="9"/>
      <c r="AE104" s="10"/>
    </row>
    <row r="105" spans="5:31" x14ac:dyDescent="0.2">
      <c r="E105" s="3"/>
      <c r="G105" s="3"/>
      <c r="L105" s="3"/>
      <c r="R105" s="3"/>
      <c r="U105" s="3"/>
      <c r="Y105" s="3"/>
      <c r="AD105" s="9"/>
      <c r="AE105"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2019-07-23T15:00:15Z</dcterms:created>
  <dcterms:modified xsi:type="dcterms:W3CDTF">2020-09-10T13:05:19Z</dcterms:modified>
</cp:coreProperties>
</file>